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C:\Users\u6017112\Desktop\uBox\Box Sync\CENTRAL\02 Current Projects\Economic Report to the Governor\19ERG\Ang Master Files\"/>
    </mc:Choice>
  </mc:AlternateContent>
  <bookViews>
    <workbookView xWindow="0" yWindow="0" windowWidth="18870" windowHeight="7650" firstSheet="42" activeTab="54"/>
  </bookViews>
  <sheets>
    <sheet name="2.1" sheetId="13" r:id="rId1"/>
    <sheet name="2.2" sheetId="14" r:id="rId2"/>
    <sheet name="2.3" sheetId="3" r:id="rId3"/>
    <sheet name="2.4" sheetId="4" r:id="rId4"/>
    <sheet name="2.5" sheetId="19" r:id="rId5"/>
    <sheet name="2.6" sheetId="15" r:id="rId6"/>
    <sheet name="2.7" sheetId="16" r:id="rId7"/>
    <sheet name="2.8" sheetId="17" r:id="rId8"/>
    <sheet name="2.9" sheetId="20" r:id="rId9"/>
    <sheet name="2.10" sheetId="10" r:id="rId10"/>
    <sheet name="2.11" sheetId="18" r:id="rId11"/>
    <sheet name="2.12" sheetId="12" r:id="rId12"/>
    <sheet name="3.1" sheetId="21" r:id="rId13"/>
    <sheet name="3.2" sheetId="22" r:id="rId14"/>
    <sheet name="4.1" sheetId="23" r:id="rId15"/>
    <sheet name="4.2" sheetId="24" r:id="rId16"/>
    <sheet name="5.1" sheetId="25" r:id="rId17"/>
    <sheet name="5.2" sheetId="26" r:id="rId18"/>
    <sheet name="6.1" sheetId="27" r:id="rId19"/>
    <sheet name="6.2" sheetId="28" r:id="rId20"/>
    <sheet name="7.1" sheetId="30" r:id="rId21"/>
    <sheet name="7.2" sheetId="31" r:id="rId22"/>
    <sheet name="8.1" sheetId="32" r:id="rId23"/>
    <sheet name="8.2" sheetId="33" r:id="rId24"/>
    <sheet name="8.3" sheetId="34" r:id="rId25"/>
    <sheet name="8.4" sheetId="35" r:id="rId26"/>
    <sheet name="9.1" sheetId="36" r:id="rId27"/>
    <sheet name="9.2" sheetId="37" r:id="rId28"/>
    <sheet name="10.1" sheetId="38" r:id="rId29"/>
    <sheet name="10.2" sheetId="39" r:id="rId30"/>
    <sheet name="11.1" sheetId="40" r:id="rId31"/>
    <sheet name="13.1" sheetId="41" r:id="rId32"/>
    <sheet name="13.2" sheetId="42" r:id="rId33"/>
    <sheet name="13.3" sheetId="43" r:id="rId34"/>
    <sheet name="13.4" sheetId="44" r:id="rId35"/>
    <sheet name="13.5" sheetId="45" r:id="rId36"/>
    <sheet name="13.6" sheetId="46" r:id="rId37"/>
    <sheet name="14.1" sheetId="47" r:id="rId38"/>
    <sheet name="14.2" sheetId="48" r:id="rId39"/>
    <sheet name="14.3" sheetId="49" r:id="rId40"/>
    <sheet name="14.4" sheetId="50" r:id="rId41"/>
    <sheet name="14.5" sheetId="51" r:id="rId42"/>
    <sheet name="14.6" sheetId="52" r:id="rId43"/>
    <sheet name="14.7" sheetId="53" r:id="rId44"/>
    <sheet name="14.8" sheetId="54" r:id="rId45"/>
    <sheet name="14.9" sheetId="55" r:id="rId46"/>
    <sheet name="16.1" sheetId="56" r:id="rId47"/>
    <sheet name="16.2" sheetId="57" r:id="rId48"/>
    <sheet name="16.3" sheetId="58" r:id="rId49"/>
    <sheet name="17.1" sheetId="59" r:id="rId50"/>
    <sheet name="17.2" sheetId="60" r:id="rId51"/>
    <sheet name="17.3" sheetId="61" r:id="rId52"/>
    <sheet name="17.4" sheetId="62" r:id="rId53"/>
    <sheet name="17.5" sheetId="63" r:id="rId54"/>
    <sheet name="19.1" sheetId="64" r:id="rId55"/>
  </sheets>
  <definedNames>
    <definedName name="Aprilstate" localSheetId="28">#REF!</definedName>
    <definedName name="Aprilstate" localSheetId="29">#REF!</definedName>
    <definedName name="Aprilstate" localSheetId="30">#REF!</definedName>
    <definedName name="Aprilstate" localSheetId="31">#REF!</definedName>
    <definedName name="Aprilstate" localSheetId="32">#REF!</definedName>
    <definedName name="Aprilstate" localSheetId="33">#REF!</definedName>
    <definedName name="Aprilstate" localSheetId="34">#REF!</definedName>
    <definedName name="Aprilstate" localSheetId="35">#REF!</definedName>
    <definedName name="Aprilstate" localSheetId="36">#REF!</definedName>
    <definedName name="Aprilstate" localSheetId="46">#REF!</definedName>
    <definedName name="Aprilstate" localSheetId="47">#REF!</definedName>
    <definedName name="Aprilstate" localSheetId="48">#REF!</definedName>
    <definedName name="Aprilstate" localSheetId="49">#REF!</definedName>
    <definedName name="Aprilstate" localSheetId="50">#REF!</definedName>
    <definedName name="Aprilstate" localSheetId="51">#REF!</definedName>
    <definedName name="Aprilstate" localSheetId="52">#REF!</definedName>
    <definedName name="Aprilstate" localSheetId="53">#REF!</definedName>
    <definedName name="Aprilstate" localSheetId="54">#REF!</definedName>
    <definedName name="Aprilstate" localSheetId="4">#REF!</definedName>
    <definedName name="Aprilstate" localSheetId="8">#REF!</definedName>
    <definedName name="Aprilstate" localSheetId="12">#REF!</definedName>
    <definedName name="Aprilstate" localSheetId="13">#REF!</definedName>
    <definedName name="Aprilstate" localSheetId="14">#REF!</definedName>
    <definedName name="Aprilstate" localSheetId="15">#REF!</definedName>
    <definedName name="Aprilstate" localSheetId="16">#REF!</definedName>
    <definedName name="Aprilstate" localSheetId="17">#REF!</definedName>
    <definedName name="Aprilstate" localSheetId="19">#REF!</definedName>
    <definedName name="Aprilstate" localSheetId="26">#REF!</definedName>
    <definedName name="Aprilstate" localSheetId="27">#REF!</definedName>
    <definedName name="Aprilstate">#REF!</definedName>
    <definedName name="Countries" localSheetId="30">#REF!</definedName>
    <definedName name="Countries" localSheetId="31">#REF!</definedName>
    <definedName name="Countries" localSheetId="32">#REF!</definedName>
    <definedName name="Countries" localSheetId="33">#REF!</definedName>
    <definedName name="Countries" localSheetId="34">#REF!</definedName>
    <definedName name="Countries" localSheetId="35">#REF!</definedName>
    <definedName name="Countries" localSheetId="36">#REF!</definedName>
    <definedName name="Countries" localSheetId="37">#REF!</definedName>
    <definedName name="Countries" localSheetId="38">#REF!</definedName>
    <definedName name="Countries" localSheetId="39">#REF!</definedName>
    <definedName name="Countries" localSheetId="40">#REF!</definedName>
    <definedName name="Countries" localSheetId="41">#REF!</definedName>
    <definedName name="Countries" localSheetId="42">#REF!</definedName>
    <definedName name="Countries" localSheetId="43">#REF!</definedName>
    <definedName name="Countries" localSheetId="44">#REF!</definedName>
    <definedName name="Countries" localSheetId="45">#REF!</definedName>
    <definedName name="Countries" localSheetId="46">#REF!</definedName>
    <definedName name="Countries" localSheetId="49">#REF!</definedName>
    <definedName name="Countries" localSheetId="50">#REF!</definedName>
    <definedName name="Countries" localSheetId="51">#REF!</definedName>
    <definedName name="Countries" localSheetId="52">#REF!</definedName>
    <definedName name="Countries" localSheetId="53">#REF!</definedName>
    <definedName name="Countries" localSheetId="54">#REF!</definedName>
    <definedName name="Countries" localSheetId="4">#REF!</definedName>
    <definedName name="Countries" localSheetId="8">#REF!</definedName>
    <definedName name="Countries" localSheetId="12">#REF!</definedName>
    <definedName name="Countries" localSheetId="13">#REF!</definedName>
    <definedName name="Countries" localSheetId="14">#REF!</definedName>
    <definedName name="Countries" localSheetId="15">#REF!</definedName>
    <definedName name="Countries" localSheetId="16">#REF!</definedName>
    <definedName name="Countries" localSheetId="19">#REF!</definedName>
    <definedName name="Countries" localSheetId="26">#REF!</definedName>
    <definedName name="Countries" localSheetId="27">#REF!</definedName>
    <definedName name="Countries">#REF!</definedName>
    <definedName name="d" localSheetId="30">#REF!</definedName>
    <definedName name="d" localSheetId="31">#REF!</definedName>
    <definedName name="d" localSheetId="32">#REF!</definedName>
    <definedName name="d" localSheetId="33">#REF!</definedName>
    <definedName name="d" localSheetId="34">#REF!</definedName>
    <definedName name="d" localSheetId="35">#REF!</definedName>
    <definedName name="d" localSheetId="36">#REF!</definedName>
    <definedName name="d" localSheetId="46">#REF!</definedName>
    <definedName name="d" localSheetId="49">#REF!</definedName>
    <definedName name="d" localSheetId="50">#REF!</definedName>
    <definedName name="d" localSheetId="51">#REF!</definedName>
    <definedName name="d" localSheetId="52">#REF!</definedName>
    <definedName name="d" localSheetId="53">#REF!</definedName>
    <definedName name="d" localSheetId="54">#REF!</definedName>
    <definedName name="d" localSheetId="4">#REF!</definedName>
    <definedName name="d" localSheetId="8">#REF!</definedName>
    <definedName name="d" localSheetId="12">#REF!</definedName>
    <definedName name="d" localSheetId="13">#REF!</definedName>
    <definedName name="d" localSheetId="14">#REF!</definedName>
    <definedName name="d" localSheetId="15">#REF!</definedName>
    <definedName name="d" localSheetId="16">#REF!</definedName>
    <definedName name="d" localSheetId="20">#REF!</definedName>
    <definedName name="d" localSheetId="21">#REF!</definedName>
    <definedName name="d" localSheetId="26">#REF!</definedName>
    <definedName name="d" localSheetId="27">#REF!</definedName>
    <definedName name="d">#REF!</definedName>
    <definedName name="Exports_by_Country" localSheetId="46">#REF!</definedName>
    <definedName name="Exports_by_Country" localSheetId="4">#REF!</definedName>
    <definedName name="Exports_by_Country" localSheetId="8">#REF!</definedName>
    <definedName name="Exports_by_Country" localSheetId="16">#REF!</definedName>
    <definedName name="Exports_by_Country">#REF!</definedName>
    <definedName name="Exports_by_Industry" localSheetId="46">#REF!</definedName>
    <definedName name="Exports_by_Industry" localSheetId="4">#REF!</definedName>
    <definedName name="Exports_by_Industry" localSheetId="8">#REF!</definedName>
    <definedName name="Exports_by_Industry" localSheetId="16">#REF!</definedName>
    <definedName name="Exports_by_Industry">#REF!</definedName>
    <definedName name="Exports_by_Region" localSheetId="37">#REF!</definedName>
    <definedName name="Exports_by_Region" localSheetId="38">#REF!</definedName>
    <definedName name="Exports_by_Region" localSheetId="39">#REF!</definedName>
    <definedName name="Exports_by_Region" localSheetId="40">#REF!</definedName>
    <definedName name="Exports_by_Region" localSheetId="41">#REF!</definedName>
    <definedName name="Exports_by_Region" localSheetId="42">#REF!</definedName>
    <definedName name="Exports_by_Region" localSheetId="43">#REF!</definedName>
    <definedName name="Exports_by_Region" localSheetId="44">#REF!</definedName>
    <definedName name="Exports_by_Region" localSheetId="45">#REF!</definedName>
    <definedName name="Exports_by_Region" localSheetId="46">#REF!</definedName>
    <definedName name="Exports_by_Region" localSheetId="4">#REF!</definedName>
    <definedName name="Exports_by_Region" localSheetId="8">#REF!</definedName>
    <definedName name="Exports_by_Region" localSheetId="16">#REF!</definedName>
    <definedName name="Exports_by_Region" localSheetId="19">#REF!</definedName>
    <definedName name="Exports_by_Region">#REF!</definedName>
    <definedName name="Exports_by_State" localSheetId="46">#REF!</definedName>
    <definedName name="Exports_by_State" localSheetId="4">#REF!</definedName>
    <definedName name="Exports_by_State" localSheetId="8">#REF!</definedName>
    <definedName name="Exports_by_State" localSheetId="16">#REF!</definedName>
    <definedName name="Exports_by_State">#REF!</definedName>
    <definedName name="INTERNET" localSheetId="37">#REF!</definedName>
    <definedName name="INTERNET" localSheetId="38">#REF!</definedName>
    <definedName name="INTERNET" localSheetId="39">#REF!</definedName>
    <definedName name="INTERNET" localSheetId="40">#REF!</definedName>
    <definedName name="INTERNET" localSheetId="41">#REF!</definedName>
    <definedName name="INTERNET" localSheetId="42">#REF!</definedName>
    <definedName name="INTERNET" localSheetId="43">#REF!</definedName>
    <definedName name="INTERNET" localSheetId="44">#REF!</definedName>
    <definedName name="INTERNET" localSheetId="45">#REF!</definedName>
    <definedName name="INTERNET" localSheetId="46">#REF!</definedName>
    <definedName name="INTERNET" localSheetId="4">#REF!</definedName>
    <definedName name="INTERNET" localSheetId="8">#REF!</definedName>
    <definedName name="INTERNET" localSheetId="16">#REF!</definedName>
    <definedName name="INTERNET" localSheetId="19">#REF!</definedName>
    <definedName name="INTERNET" localSheetId="20">#REF!</definedName>
    <definedName name="INTERNET" localSheetId="21">#REF!</definedName>
    <definedName name="INTERNET">#REF!</definedName>
    <definedName name="MINERALS" localSheetId="46">#REF!</definedName>
    <definedName name="MINERALS" localSheetId="4">#REF!</definedName>
    <definedName name="MINERALS" localSheetId="8">#REF!</definedName>
    <definedName name="MINERALS" localSheetId="16">#REF!</definedName>
    <definedName name="MINERALS">#REF!</definedName>
    <definedName name="_xlnm.Print_Area" localSheetId="28">'10.1'!$A$1:$I$64</definedName>
    <definedName name="_xlnm.Print_Area" localSheetId="29">'10.2'!$A$1:$P$64</definedName>
    <definedName name="_xlnm.Print_Area" localSheetId="30">'11.1'!$A$1:$S$70</definedName>
    <definedName name="_xlnm.Print_Area" localSheetId="31">'13.1'!$A$1:$H$49</definedName>
    <definedName name="_xlnm.Print_Area" localSheetId="32">'13.2'!$A$1:$S$49</definedName>
    <definedName name="_xlnm.Print_Area" localSheetId="33">'13.3'!$A$1:$P$49</definedName>
    <definedName name="_xlnm.Print_Area" localSheetId="34">'13.4'!$A$1:$I$48</definedName>
    <definedName name="_xlnm.Print_Area" localSheetId="35">'13.5'!$A$1:$H$57</definedName>
    <definedName name="_xlnm.Print_Area" localSheetId="36">'13.6'!$A$1:$J$57</definedName>
    <definedName name="_xlnm.Print_Area" localSheetId="46">'16.1'!$A$1:$J$56</definedName>
    <definedName name="_xlnm.Print_Area" localSheetId="48">'16.3'!$A$1:$F$19</definedName>
    <definedName name="_xlnm.Print_Area" localSheetId="49">'17.1'!$A$1:$K$49</definedName>
    <definedName name="_xlnm.Print_Area" localSheetId="50">'17.2'!$A$1:$M$50</definedName>
    <definedName name="_xlnm.Print_Area" localSheetId="51">'17.3'!$A$1:$S$56</definedName>
    <definedName name="_xlnm.Print_Area" localSheetId="52">'17.4'!$A$1:$N$49</definedName>
    <definedName name="_xlnm.Print_Area" localSheetId="53">'17.5'!$B$1:$U$49</definedName>
    <definedName name="_xlnm.Print_Area" localSheetId="54">'19.1'!$A$1:$J$47</definedName>
    <definedName name="_xlnm.Print_Area" localSheetId="10">'2.11'!$A$1:$J$39</definedName>
    <definedName name="_xlnm.Print_Area" localSheetId="11">'2.12'!$A$1:$N$348</definedName>
    <definedName name="_xlnm.Print_Area" localSheetId="3">'2.4'!$A$1:$N$45</definedName>
    <definedName name="_xlnm.Print_Area" localSheetId="4">'2.5'!$A$1:$M$63</definedName>
    <definedName name="_xlnm.Print_Area" localSheetId="12">'3.1'!$A$1:$J$43</definedName>
    <definedName name="_xlnm.Print_Area" localSheetId="13">'3.2'!$A$1:$K$39</definedName>
    <definedName name="_xlnm.Print_Area" localSheetId="14">'4.1'!$A$1:$I$58</definedName>
    <definedName name="_xlnm.Print_Area" localSheetId="18">'6.1'!$B$2:$L$28</definedName>
    <definedName name="_xlnm.Print_Area" localSheetId="19">'6.2'!$A$1:$I$37</definedName>
    <definedName name="_xlnm.Print_Area" localSheetId="20">'7.1'!$A$1:$S$46</definedName>
    <definedName name="_xlnm.Print_Area" localSheetId="21">'7.2'!$A$1:$R$46</definedName>
    <definedName name="_xlnm.Print_Area" localSheetId="22">'8.1'!$A$1:$J$58</definedName>
    <definedName name="_xlnm.Print_Area" localSheetId="23">'8.2'!$A$1:$K$39</definedName>
    <definedName name="_xlnm.Print_Area" localSheetId="27">'9.2'!$A$1:$E$55</definedName>
    <definedName name="_xlnm.Print_Titles" localSheetId="11">'2.12'!$1:$4</definedName>
    <definedName name="Qtr1state" localSheetId="28">#REF!</definedName>
    <definedName name="Qtr1state" localSheetId="29">#REF!</definedName>
    <definedName name="Qtr1state" localSheetId="30">#REF!</definedName>
    <definedName name="Qtr1state" localSheetId="31">#REF!</definedName>
    <definedName name="Qtr1state" localSheetId="32">#REF!</definedName>
    <definedName name="Qtr1state" localSheetId="33">#REF!</definedName>
    <definedName name="Qtr1state" localSheetId="34">#REF!</definedName>
    <definedName name="Qtr1state" localSheetId="35">#REF!</definedName>
    <definedName name="Qtr1state" localSheetId="36">#REF!</definedName>
    <definedName name="Qtr1state" localSheetId="46">#REF!</definedName>
    <definedName name="Qtr1state" localSheetId="47">#REF!</definedName>
    <definedName name="Qtr1state" localSheetId="48">#REF!</definedName>
    <definedName name="Qtr1state" localSheetId="49">#REF!</definedName>
    <definedName name="Qtr1state" localSheetId="50">#REF!</definedName>
    <definedName name="Qtr1state" localSheetId="51">#REF!</definedName>
    <definedName name="Qtr1state" localSheetId="52">#REF!</definedName>
    <definedName name="Qtr1state" localSheetId="53">#REF!</definedName>
    <definedName name="Qtr1state" localSheetId="54">#REF!</definedName>
    <definedName name="Qtr1state" localSheetId="4">#REF!</definedName>
    <definedName name="Qtr1state" localSheetId="8">#REF!</definedName>
    <definedName name="Qtr1state" localSheetId="12">#REF!</definedName>
    <definedName name="Qtr1state" localSheetId="13">#REF!</definedName>
    <definedName name="Qtr1state" localSheetId="14">#REF!</definedName>
    <definedName name="Qtr1state" localSheetId="15">#REF!</definedName>
    <definedName name="Qtr1state" localSheetId="16">#REF!</definedName>
    <definedName name="Qtr1state" localSheetId="17">#REF!</definedName>
    <definedName name="Qtr1state" localSheetId="19">#REF!</definedName>
    <definedName name="Qtr1state" localSheetId="26">#REF!</definedName>
    <definedName name="Qtr1state" localSheetId="27">#REF!</definedName>
    <definedName name="Qtr1state">#REF!</definedName>
    <definedName name="SOURCE" localSheetId="28">#REF!</definedName>
    <definedName name="SOURCE" localSheetId="29">#REF!</definedName>
    <definedName name="SOURCE" localSheetId="30">#REF!</definedName>
    <definedName name="SOURCE" localSheetId="31">#REF!</definedName>
    <definedName name="SOURCE" localSheetId="32">#REF!</definedName>
    <definedName name="SOURCE" localSheetId="33">#REF!</definedName>
    <definedName name="SOURCE" localSheetId="34">#REF!</definedName>
    <definedName name="SOURCE" localSheetId="35">#REF!</definedName>
    <definedName name="SOURCE" localSheetId="36">#REF!</definedName>
    <definedName name="SOURCE" localSheetId="46">#REF!</definedName>
    <definedName name="SOURCE" localSheetId="49">#REF!</definedName>
    <definedName name="SOURCE" localSheetId="50">#REF!</definedName>
    <definedName name="SOURCE" localSheetId="51">#REF!</definedName>
    <definedName name="SOURCE" localSheetId="52">#REF!</definedName>
    <definedName name="SOURCE" localSheetId="53">#REF!</definedName>
    <definedName name="SOURCE" localSheetId="54">#REF!</definedName>
    <definedName name="SOURCE" localSheetId="4">#REF!</definedName>
    <definedName name="SOURCE" localSheetId="8">#REF!</definedName>
    <definedName name="SOURCE" localSheetId="12">#REF!</definedName>
    <definedName name="SOURCE" localSheetId="13">#REF!</definedName>
    <definedName name="SOURCE" localSheetId="14">#REF!</definedName>
    <definedName name="SOURCE" localSheetId="15">#REF!</definedName>
    <definedName name="SOURCE" localSheetId="16">#REF!</definedName>
    <definedName name="SOURCE" localSheetId="19">#REF!</definedName>
    <definedName name="SOURCE" localSheetId="20">#REF!</definedName>
    <definedName name="SOURCE" localSheetId="21">#REF!</definedName>
    <definedName name="SOURCE" localSheetId="26">#REF!</definedName>
    <definedName name="SOURCE" localSheetId="27">#REF!</definedName>
    <definedName name="SOURCE">#REF!</definedName>
    <definedName name="stq" localSheetId="28">#REF!</definedName>
    <definedName name="stq" localSheetId="29">#REF!</definedName>
    <definedName name="stq" localSheetId="30">#REF!</definedName>
    <definedName name="stq" localSheetId="31">#REF!</definedName>
    <definedName name="stq" localSheetId="32">#REF!</definedName>
    <definedName name="stq" localSheetId="33">#REF!</definedName>
    <definedName name="stq" localSheetId="34">#REF!</definedName>
    <definedName name="stq" localSheetId="35">#REF!</definedName>
    <definedName name="stq" localSheetId="36">#REF!</definedName>
    <definedName name="stq" localSheetId="46">#REF!</definedName>
    <definedName name="stq" localSheetId="49">#REF!</definedName>
    <definedName name="stq" localSheetId="50">#REF!</definedName>
    <definedName name="stq" localSheetId="51">#REF!</definedName>
    <definedName name="stq" localSheetId="52">#REF!</definedName>
    <definedName name="stq" localSheetId="53">#REF!</definedName>
    <definedName name="stq" localSheetId="54">#REF!</definedName>
    <definedName name="stq" localSheetId="4">#REF!</definedName>
    <definedName name="stq" localSheetId="8">#REF!</definedName>
    <definedName name="stq" localSheetId="12">#REF!</definedName>
    <definedName name="stq" localSheetId="13">#REF!</definedName>
    <definedName name="stq" localSheetId="14">#REF!</definedName>
    <definedName name="stq" localSheetId="15">#REF!</definedName>
    <definedName name="stq" localSheetId="16">#REF!</definedName>
    <definedName name="stq" localSheetId="19">#REF!</definedName>
    <definedName name="stq" localSheetId="26">#REF!</definedName>
    <definedName name="stq" localSheetId="27">#REF!</definedName>
    <definedName name="stq">#REF!</definedName>
    <definedName name="temp" localSheetId="46">#REF!</definedName>
    <definedName name="temp" localSheetId="4">#REF!</definedName>
    <definedName name="temp" localSheetId="8">#REF!</definedName>
    <definedName name="temp" localSheetId="16">#REF!</definedName>
    <definedName name="temp" localSheetId="19">#REF!</definedName>
    <definedName name="temp">#REF!</definedName>
    <definedName name="TERMS" localSheetId="46">#REF!</definedName>
    <definedName name="TERMS" localSheetId="4">#REF!</definedName>
    <definedName name="TERMS" localSheetId="8">#REF!</definedName>
    <definedName name="TERMS" localSheetId="16">#REF!</definedName>
    <definedName name="TERMS" localSheetId="19">#REF!</definedName>
    <definedName name="TERMS" localSheetId="20">#REF!</definedName>
    <definedName name="TERMS" localSheetId="21">#REF!</definedName>
    <definedName name="TERMS">#REF!</definedName>
    <definedName name="TITLE" localSheetId="46">#REF!</definedName>
    <definedName name="TITLE" localSheetId="4">#REF!</definedName>
    <definedName name="TITLE" localSheetId="8">#REF!</definedName>
    <definedName name="TITLE" localSheetId="16">#REF!</definedName>
    <definedName name="TITLE" localSheetId="19">#REF!</definedName>
    <definedName name="TITLE" localSheetId="20">#REF!</definedName>
    <definedName name="TITLE" localSheetId="21">#REF!</definedName>
    <definedName name="TITLE">#REF!</definedName>
    <definedName name="tom">#N/A</definedName>
    <definedName name="Top_10_Countries_by_Industry" localSheetId="28">#REF!</definedName>
    <definedName name="Top_10_Countries_by_Industry" localSheetId="29">#REF!</definedName>
    <definedName name="Top_10_Countries_by_Industry" localSheetId="30">#REF!</definedName>
    <definedName name="Top_10_Countries_by_Industry" localSheetId="31">#REF!</definedName>
    <definedName name="Top_10_Countries_by_Industry" localSheetId="32">#REF!</definedName>
    <definedName name="Top_10_Countries_by_Industry" localSheetId="33">#REF!</definedName>
    <definedName name="Top_10_Countries_by_Industry" localSheetId="34">#REF!</definedName>
    <definedName name="Top_10_Countries_by_Industry" localSheetId="35">#REF!</definedName>
    <definedName name="Top_10_Countries_by_Industry" localSheetId="36">#REF!</definedName>
    <definedName name="Top_10_Countries_by_Industry" localSheetId="46">#REF!</definedName>
    <definedName name="Top_10_Countries_by_Industry" localSheetId="47">#REF!</definedName>
    <definedName name="Top_10_Countries_by_Industry" localSheetId="48">#REF!</definedName>
    <definedName name="Top_10_Countries_by_Industry" localSheetId="49">#REF!</definedName>
    <definedName name="Top_10_Countries_by_Industry" localSheetId="50">#REF!</definedName>
    <definedName name="Top_10_Countries_by_Industry" localSheetId="51">#REF!</definedName>
    <definedName name="Top_10_Countries_by_Industry" localSheetId="52">#REF!</definedName>
    <definedName name="Top_10_Countries_by_Industry" localSheetId="53">#REF!</definedName>
    <definedName name="Top_10_Countries_by_Industry" localSheetId="54">#REF!</definedName>
    <definedName name="Top_10_Countries_by_Industry" localSheetId="4">#REF!</definedName>
    <definedName name="Top_10_Countries_by_Industry" localSheetId="8">#REF!</definedName>
    <definedName name="Top_10_Countries_by_Industry" localSheetId="12">#REF!</definedName>
    <definedName name="Top_10_Countries_by_Industry" localSheetId="13">#REF!</definedName>
    <definedName name="Top_10_Countries_by_Industry" localSheetId="14">#REF!</definedName>
    <definedName name="Top_10_Countries_by_Industry" localSheetId="15">#REF!</definedName>
    <definedName name="Top_10_Countries_by_Industry" localSheetId="16">#REF!</definedName>
    <definedName name="Top_10_Countries_by_Industry" localSheetId="17">#REF!</definedName>
    <definedName name="Top_10_Countries_by_Industry" localSheetId="18">#REF!</definedName>
    <definedName name="Top_10_Countries_by_Industry" localSheetId="19">#REF!</definedName>
    <definedName name="Top_10_Countries_by_Industry" localSheetId="26">#REF!</definedName>
    <definedName name="Top_10_Countries_by_Industry" localSheetId="27">#REF!</definedName>
    <definedName name="Top_10_Countries_by_Industry">#REF!</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54" l="1"/>
  <c r="J3" i="54"/>
  <c r="J4" i="54"/>
  <c r="J5" i="54"/>
  <c r="J6" i="54"/>
  <c r="J7" i="54"/>
  <c r="J8" i="54"/>
  <c r="J9" i="54"/>
  <c r="J10" i="54"/>
  <c r="J11" i="54"/>
  <c r="J12" i="54"/>
  <c r="J13" i="54"/>
  <c r="J14" i="54"/>
  <c r="J15" i="54"/>
  <c r="J16" i="54"/>
  <c r="J17" i="54"/>
  <c r="J18" i="54"/>
  <c r="J19" i="54"/>
  <c r="J20" i="54"/>
  <c r="J21" i="54"/>
  <c r="J22" i="54"/>
  <c r="J23" i="54"/>
  <c r="J24" i="54"/>
  <c r="J25" i="54"/>
  <c r="J26" i="54"/>
  <c r="J27" i="54"/>
  <c r="J28" i="54"/>
  <c r="J29" i="54"/>
  <c r="J30" i="54"/>
  <c r="J31" i="54"/>
  <c r="J32" i="54"/>
  <c r="J33" i="54"/>
  <c r="J34" i="54"/>
  <c r="J35" i="54"/>
  <c r="J36" i="54"/>
  <c r="F28" i="47"/>
  <c r="F29" i="47"/>
  <c r="F30" i="47"/>
  <c r="F31" i="47"/>
  <c r="F32" i="47"/>
  <c r="F33" i="47"/>
  <c r="F34" i="47"/>
  <c r="F35" i="47"/>
  <c r="F36" i="47"/>
  <c r="C37" i="47"/>
  <c r="D37" i="47"/>
  <c r="F37" i="47"/>
  <c r="C38" i="47"/>
  <c r="D38" i="47" s="1"/>
  <c r="F38" i="47"/>
  <c r="C39" i="47"/>
  <c r="D39" i="47" s="1"/>
  <c r="F39" i="47"/>
  <c r="C40" i="47"/>
  <c r="D40" i="47" s="1"/>
  <c r="F40" i="47"/>
  <c r="C41" i="47"/>
  <c r="D41" i="47"/>
  <c r="F41" i="47"/>
  <c r="C42" i="47"/>
  <c r="D42" i="47"/>
  <c r="F42" i="47"/>
  <c r="C43" i="47"/>
  <c r="D43" i="47" s="1"/>
  <c r="F43" i="47"/>
  <c r="F44" i="47"/>
  <c r="C45" i="47"/>
  <c r="D45" i="47" s="1"/>
  <c r="F45" i="47"/>
  <c r="J38" i="54" l="1"/>
  <c r="B7" i="39" l="1"/>
  <c r="C7" i="39"/>
  <c r="D7" i="39"/>
  <c r="K5" i="38"/>
  <c r="K7" i="38"/>
  <c r="K8" i="38"/>
  <c r="L8" i="38" s="1"/>
  <c r="K9" i="38"/>
  <c r="L9" i="38" s="1"/>
  <c r="K10" i="38"/>
  <c r="L10" i="38" s="1"/>
  <c r="K11" i="38"/>
  <c r="L11" i="38"/>
  <c r="K12" i="38"/>
  <c r="L12" i="38" s="1"/>
  <c r="K13" i="38"/>
  <c r="L13" i="38" s="1"/>
  <c r="K14" i="38"/>
  <c r="L14" i="38" s="1"/>
  <c r="K15" i="38"/>
  <c r="L15" i="38" s="1"/>
  <c r="K18" i="38"/>
  <c r="L18" i="38" s="1"/>
  <c r="K19" i="38"/>
  <c r="L19" i="38"/>
  <c r="K20" i="38"/>
  <c r="L20" i="38" s="1"/>
  <c r="K21" i="38"/>
  <c r="L21" i="38" s="1"/>
  <c r="K22" i="38"/>
  <c r="L22" i="38" s="1"/>
  <c r="K23" i="38"/>
  <c r="L23" i="38" s="1"/>
  <c r="K24" i="38"/>
  <c r="L24" i="38" s="1"/>
  <c r="K25" i="38"/>
  <c r="L25" i="38"/>
  <c r="K26" i="38"/>
  <c r="L26" i="38" s="1"/>
  <c r="K27" i="38"/>
  <c r="L27" i="38" s="1"/>
  <c r="K28" i="38"/>
  <c r="L28" i="38" s="1"/>
  <c r="K29" i="38"/>
  <c r="L29" i="38"/>
  <c r="K30" i="38"/>
  <c r="L30" i="38" s="1"/>
  <c r="K31" i="38"/>
  <c r="L31" i="38" s="1"/>
  <c r="K32" i="38"/>
  <c r="L32" i="38" s="1"/>
  <c r="K33" i="38"/>
  <c r="L33" i="38" s="1"/>
  <c r="K34" i="38"/>
  <c r="L34" i="38" s="1"/>
  <c r="K35" i="38"/>
  <c r="L35" i="38"/>
  <c r="K36" i="38"/>
  <c r="L36" i="38" s="1"/>
  <c r="K37" i="38"/>
  <c r="L37" i="38" s="1"/>
  <c r="K38" i="38"/>
  <c r="L38" i="38" s="1"/>
  <c r="K39" i="38"/>
  <c r="L39" i="38" s="1"/>
  <c r="K40" i="38"/>
  <c r="L40" i="38" s="1"/>
  <c r="K41" i="38"/>
  <c r="L41" i="38"/>
  <c r="K42" i="38"/>
  <c r="L42" i="38" s="1"/>
  <c r="K43" i="38"/>
  <c r="L43" i="38" s="1"/>
  <c r="K44" i="38"/>
  <c r="L44" i="38" s="1"/>
  <c r="K45" i="38"/>
  <c r="L45" i="38"/>
  <c r="K46" i="38"/>
  <c r="L46" i="38" s="1"/>
  <c r="K47" i="38"/>
  <c r="L47" i="38" s="1"/>
  <c r="K48" i="38"/>
  <c r="L48" i="38" s="1"/>
  <c r="K49" i="38"/>
  <c r="L49" i="38" s="1"/>
  <c r="K50" i="38"/>
  <c r="L50" i="38" s="1"/>
  <c r="K51" i="38"/>
  <c r="L51" i="38"/>
  <c r="K52" i="38"/>
  <c r="L52" i="38" s="1"/>
  <c r="K53" i="38"/>
  <c r="L53" i="38" s="1"/>
  <c r="K54" i="38"/>
  <c r="L54" i="38" s="1"/>
  <c r="K55" i="38"/>
  <c r="L55" i="38" s="1"/>
  <c r="K56" i="38"/>
  <c r="L56" i="38" s="1"/>
  <c r="K57" i="38"/>
  <c r="L57" i="38"/>
  <c r="K58" i="38"/>
  <c r="L58" i="38" s="1"/>
  <c r="K59" i="38"/>
  <c r="L59" i="38" s="1"/>
  <c r="K60" i="38"/>
  <c r="L60" i="38" s="1"/>
  <c r="N63" i="36" l="1"/>
  <c r="O63" i="36" s="1"/>
  <c r="C2" i="28" l="1"/>
  <c r="D2" i="28"/>
  <c r="G18" i="27"/>
  <c r="E32" i="23" l="1"/>
  <c r="F32" i="23"/>
  <c r="E33" i="23"/>
  <c r="F33" i="23"/>
  <c r="E34" i="23"/>
  <c r="F34" i="23"/>
  <c r="E35" i="23"/>
  <c r="F35" i="23"/>
  <c r="E36" i="23"/>
  <c r="F36" i="23"/>
  <c r="E37" i="23"/>
  <c r="F37" i="23"/>
  <c r="E38" i="23"/>
  <c r="F38" i="23"/>
  <c r="E39" i="23"/>
  <c r="F39" i="23"/>
  <c r="E40" i="23"/>
  <c r="F40" i="23"/>
  <c r="E41" i="23"/>
  <c r="F41" i="23"/>
  <c r="E42" i="23"/>
  <c r="F42" i="23"/>
  <c r="E43" i="23"/>
  <c r="F43" i="23"/>
  <c r="E44" i="23"/>
  <c r="F44" i="23"/>
  <c r="E45" i="23"/>
  <c r="F45" i="23"/>
  <c r="E46" i="23"/>
  <c r="F46" i="23"/>
  <c r="E47" i="23"/>
  <c r="F47" i="23"/>
  <c r="E48" i="23"/>
  <c r="F48" i="23"/>
  <c r="E49" i="23"/>
  <c r="F49" i="23"/>
  <c r="E50" i="23"/>
  <c r="F50" i="23"/>
  <c r="E51" i="23"/>
  <c r="F51" i="23"/>
  <c r="E52" i="23"/>
  <c r="F52" i="23"/>
  <c r="B31" i="22" l="1"/>
  <c r="C31" i="22"/>
  <c r="D31" i="22"/>
  <c r="E31" i="22"/>
  <c r="F31" i="22"/>
  <c r="G31" i="22"/>
  <c r="I32" i="21"/>
  <c r="H32" i="21" s="1"/>
  <c r="I33" i="21"/>
  <c r="H33" i="21" s="1"/>
  <c r="I34" i="21"/>
  <c r="H34" i="21" s="1"/>
  <c r="H35" i="21"/>
  <c r="I35" i="21"/>
  <c r="I36" i="21"/>
  <c r="H36" i="21" s="1"/>
  <c r="M41" i="4" l="1"/>
  <c r="L41" i="4"/>
  <c r="K40" i="4" l="1"/>
  <c r="J39" i="4"/>
  <c r="K39" i="4"/>
  <c r="L39" i="4" s="1"/>
  <c r="J34" i="4"/>
  <c r="K34" i="4"/>
  <c r="J35" i="4"/>
  <c r="K35" i="4"/>
  <c r="M35" i="4" s="1"/>
  <c r="J36" i="4"/>
  <c r="K36" i="4"/>
  <c r="J37" i="4"/>
  <c r="K37" i="4"/>
  <c r="L37" i="4" s="1"/>
  <c r="J38" i="4"/>
  <c r="K38" i="4"/>
  <c r="I39" i="4"/>
  <c r="I38" i="4"/>
  <c r="I37" i="4"/>
  <c r="I36" i="4"/>
  <c r="I34" i="4"/>
  <c r="I35" i="4"/>
  <c r="J40" i="4"/>
  <c r="L38" i="4" l="1"/>
  <c r="L36" i="4"/>
  <c r="L34" i="4"/>
  <c r="L40" i="4"/>
  <c r="L35" i="4"/>
  <c r="M34" i="4"/>
  <c r="M40" i="4"/>
  <c r="M39" i="4"/>
  <c r="M38" i="4"/>
  <c r="M37" i="4"/>
  <c r="M36" i="4"/>
  <c r="N35" i="4" l="1"/>
  <c r="N36" i="4"/>
  <c r="N37" i="4"/>
  <c r="N38" i="4"/>
  <c r="N39" i="4"/>
  <c r="N40" i="4"/>
  <c r="N41" i="4"/>
  <c r="N34" i="4"/>
  <c r="B37" i="4"/>
  <c r="B38" i="4"/>
  <c r="B39" i="4"/>
  <c r="B40" i="4"/>
  <c r="B34" i="4"/>
  <c r="B35" i="4" l="1"/>
  <c r="B36" i="4"/>
</calcChain>
</file>

<file path=xl/sharedStrings.xml><?xml version="1.0" encoding="utf-8"?>
<sst xmlns="http://schemas.openxmlformats.org/spreadsheetml/2006/main" count="3267" uniqueCount="1186">
  <si>
    <t>Deaths</t>
  </si>
  <si>
    <t>Births</t>
  </si>
  <si>
    <t>Increase</t>
  </si>
  <si>
    <t>Population</t>
  </si>
  <si>
    <t>Year</t>
  </si>
  <si>
    <t>Percent</t>
  </si>
  <si>
    <t>Source: Kem C. Gardner Policy Institute State Projections</t>
  </si>
  <si>
    <t>Growth Rate</t>
  </si>
  <si>
    <t>Absolute Growth</t>
  </si>
  <si>
    <t>Total</t>
  </si>
  <si>
    <t>Median Age</t>
  </si>
  <si>
    <t>Retirement Age Population (65+)</t>
  </si>
  <si>
    <t>Total Population</t>
  </si>
  <si>
    <t>Note: The MCDs are multi-county districts and are divided as follows: Bear River MCD: Box Elder, Cache, and Rich counties; Central MCD: Juab, Millard, Piute, Sanpete, Sevier, and Wayne counties; Mountainland MCD: Summit, Utah, and Wasatch counties;Southeastern MCD: Carbon, Emery, Grand, and San Juan counties; Southwestern MCD: Beaver, Garfield, Iron, Kane and Washington counties; Uintah Basin MCD: Daggett, Duchesne, and Uintah counties; Wasatch Front MCD: Davis, Morgan, Salt Lake, Tooele, and Weber counties.</t>
  </si>
  <si>
    <t>State of Utah</t>
  </si>
  <si>
    <t>Wasatch Front</t>
  </si>
  <si>
    <t>Uintah Basin</t>
  </si>
  <si>
    <t>Southwestern</t>
  </si>
  <si>
    <t>Southeastern</t>
  </si>
  <si>
    <t>Mountainland</t>
  </si>
  <si>
    <t>Central</t>
  </si>
  <si>
    <t>Bear River</t>
  </si>
  <si>
    <t>MCD</t>
  </si>
  <si>
    <t xml:space="preserve">Weber </t>
  </si>
  <si>
    <t xml:space="preserve">Wayne </t>
  </si>
  <si>
    <t xml:space="preserve">Washington </t>
  </si>
  <si>
    <t xml:space="preserve">Wasatch </t>
  </si>
  <si>
    <t xml:space="preserve">Utah </t>
  </si>
  <si>
    <t xml:space="preserve">Uintah </t>
  </si>
  <si>
    <t xml:space="preserve">Tooele </t>
  </si>
  <si>
    <t xml:space="preserve">Summit </t>
  </si>
  <si>
    <t xml:space="preserve">Sevier </t>
  </si>
  <si>
    <t xml:space="preserve">Sanpete </t>
  </si>
  <si>
    <t xml:space="preserve">San Juan </t>
  </si>
  <si>
    <t xml:space="preserve">Salt Lake </t>
  </si>
  <si>
    <t xml:space="preserve">Rich </t>
  </si>
  <si>
    <t xml:space="preserve">Piute </t>
  </si>
  <si>
    <t xml:space="preserve">Morgan </t>
  </si>
  <si>
    <t xml:space="preserve">Millard </t>
  </si>
  <si>
    <t xml:space="preserve">Kane </t>
  </si>
  <si>
    <t xml:space="preserve">Juab </t>
  </si>
  <si>
    <t xml:space="preserve">Iron </t>
  </si>
  <si>
    <t xml:space="preserve">Grand </t>
  </si>
  <si>
    <t xml:space="preserve">Garfield </t>
  </si>
  <si>
    <t xml:space="preserve">Emery </t>
  </si>
  <si>
    <t xml:space="preserve">Duchesne </t>
  </si>
  <si>
    <t xml:space="preserve">Davis </t>
  </si>
  <si>
    <t xml:space="preserve">Daggett </t>
  </si>
  <si>
    <t xml:space="preserve">Carbon </t>
  </si>
  <si>
    <t xml:space="preserve">Cache </t>
  </si>
  <si>
    <t xml:space="preserve">Box Elder </t>
  </si>
  <si>
    <t xml:space="preserve">Beaver </t>
  </si>
  <si>
    <t>Census</t>
  </si>
  <si>
    <t>Source: U.S. Census Bureau, Population Division</t>
  </si>
  <si>
    <t>Wyoming</t>
  </si>
  <si>
    <t>Wisconsin</t>
  </si>
  <si>
    <t>West Virginia</t>
  </si>
  <si>
    <t>Washington</t>
  </si>
  <si>
    <t>Virginia</t>
  </si>
  <si>
    <t>Vermont</t>
  </si>
  <si>
    <t>Utah</t>
  </si>
  <si>
    <t>Texas</t>
  </si>
  <si>
    <t>Tennessee</t>
  </si>
  <si>
    <t>South Dakota</t>
  </si>
  <si>
    <t>South Carolina</t>
  </si>
  <si>
    <t>Rhode Island</t>
  </si>
  <si>
    <t>Pennsylvania</t>
  </si>
  <si>
    <t>Oregon</t>
  </si>
  <si>
    <t>Oklahoma</t>
  </si>
  <si>
    <t>Ohio</t>
  </si>
  <si>
    <t>North Dakota</t>
  </si>
  <si>
    <t>North Carolina</t>
  </si>
  <si>
    <t>New York</t>
  </si>
  <si>
    <t>New Mexico</t>
  </si>
  <si>
    <t>New Jersey</t>
  </si>
  <si>
    <t>New Hampshire</t>
  </si>
  <si>
    <t>Nevada</t>
  </si>
  <si>
    <t>Nebraska</t>
  </si>
  <si>
    <t>Montana</t>
  </si>
  <si>
    <t>Missouri</t>
  </si>
  <si>
    <t>Mississippi</t>
  </si>
  <si>
    <t>Minnesota</t>
  </si>
  <si>
    <t>Michigan</t>
  </si>
  <si>
    <t>Massachusetts</t>
  </si>
  <si>
    <t>Maryland</t>
  </si>
  <si>
    <t>Maine</t>
  </si>
  <si>
    <t>Louisiana</t>
  </si>
  <si>
    <t>Kentucky</t>
  </si>
  <si>
    <t>Kansas</t>
  </si>
  <si>
    <t>Iowa</t>
  </si>
  <si>
    <t>Indiana</t>
  </si>
  <si>
    <t>Illinios</t>
  </si>
  <si>
    <t>Idaho</t>
  </si>
  <si>
    <t>Hawaii</t>
  </si>
  <si>
    <t>Georgia</t>
  </si>
  <si>
    <t>Florida</t>
  </si>
  <si>
    <t>District of Columbia</t>
  </si>
  <si>
    <t>Delaware</t>
  </si>
  <si>
    <t>Connecticut</t>
  </si>
  <si>
    <t>Colorado</t>
  </si>
  <si>
    <t>California</t>
  </si>
  <si>
    <t>Arkansas</t>
  </si>
  <si>
    <t>Arizona</t>
  </si>
  <si>
    <t>Alaska</t>
  </si>
  <si>
    <t>Alabama</t>
  </si>
  <si>
    <t>State</t>
  </si>
  <si>
    <t>West</t>
  </si>
  <si>
    <t>South</t>
  </si>
  <si>
    <t>Midwest</t>
  </si>
  <si>
    <t>Northeast</t>
  </si>
  <si>
    <t>Region</t>
  </si>
  <si>
    <t>United States</t>
  </si>
  <si>
    <t>Rank</t>
  </si>
  <si>
    <t>April 1, 2010</t>
  </si>
  <si>
    <t>Note: Totals may differ in this table from other tables in this report due to different release dates or data sources.</t>
  </si>
  <si>
    <t>Illinois</t>
  </si>
  <si>
    <t>Ages 65+</t>
  </si>
  <si>
    <t>Ages 18 to 64</t>
  </si>
  <si>
    <t>Ages 5 to 17</t>
  </si>
  <si>
    <t>Under Age 5</t>
  </si>
  <si>
    <t>All Ages</t>
  </si>
  <si>
    <t>Total Non-Working Age per 100 of Working Age</t>
  </si>
  <si>
    <t>Retirement-Age (65 &amp; Over) per 100 of Working Age</t>
  </si>
  <si>
    <t>Preschool-Age (Under Age 5) per 100 of Working Age</t>
  </si>
  <si>
    <t>Source: National Center for Health Statistics</t>
  </si>
  <si>
    <t>U.S.</t>
  </si>
  <si>
    <t>Rate</t>
  </si>
  <si>
    <t>Net Migration</t>
  </si>
  <si>
    <t>Naural Increase</t>
  </si>
  <si>
    <t>Rate per 1,000 people</t>
  </si>
  <si>
    <t>Note: Numbers may not sum due to rounding.</t>
  </si>
  <si>
    <t>-</t>
  </si>
  <si>
    <t>Source: U.S. Census Bureau, Population Division </t>
  </si>
  <si>
    <t>Weber</t>
  </si>
  <si>
    <t>Wayne</t>
  </si>
  <si>
    <t>Wasatch</t>
  </si>
  <si>
    <t>Uintah</t>
  </si>
  <si>
    <t>Tooele</t>
  </si>
  <si>
    <t>Summit</t>
  </si>
  <si>
    <t>Sevier</t>
  </si>
  <si>
    <t>Sanpete</t>
  </si>
  <si>
    <t>San Juan</t>
  </si>
  <si>
    <t>Salt Lake</t>
  </si>
  <si>
    <t>Rich</t>
  </si>
  <si>
    <t>Piute</t>
  </si>
  <si>
    <t>Morgan</t>
  </si>
  <si>
    <t>Millard</t>
  </si>
  <si>
    <t>Kane</t>
  </si>
  <si>
    <t>Juab</t>
  </si>
  <si>
    <t>Iron</t>
  </si>
  <si>
    <t>Grand</t>
  </si>
  <si>
    <t>Garfield</t>
  </si>
  <si>
    <t>Emery</t>
  </si>
  <si>
    <t>Duchesne</t>
  </si>
  <si>
    <t>Davis</t>
  </si>
  <si>
    <t>Daggett</t>
  </si>
  <si>
    <t>Carbon</t>
  </si>
  <si>
    <t>Cache</t>
  </si>
  <si>
    <t>Box Elder</t>
  </si>
  <si>
    <t>Beaver</t>
  </si>
  <si>
    <t>Total Minority</t>
  </si>
  <si>
    <t>Native Hawaiian and Other Pacific Islander</t>
  </si>
  <si>
    <t>Asian</t>
  </si>
  <si>
    <t>American Indian and Alaska Native</t>
  </si>
  <si>
    <t>Black/ African American</t>
  </si>
  <si>
    <t>White</t>
  </si>
  <si>
    <t>Two or More Races (Not Hispanic or Latino)</t>
  </si>
  <si>
    <t>Race Alone (Not Hispanic or Latino)</t>
  </si>
  <si>
    <t>Balance of Weber County</t>
  </si>
  <si>
    <t>West Haven city</t>
  </si>
  <si>
    <t>Washington Terrace city</t>
  </si>
  <si>
    <t>Uintah town</t>
  </si>
  <si>
    <t>South Ogden city</t>
  </si>
  <si>
    <t>Roy city</t>
  </si>
  <si>
    <t>Riverdale city</t>
  </si>
  <si>
    <t>Pleasant View city</t>
  </si>
  <si>
    <t>Plain City city</t>
  </si>
  <si>
    <t>Ogden city</t>
  </si>
  <si>
    <t>North Ogden city</t>
  </si>
  <si>
    <t>Marriott-Slaterville city</t>
  </si>
  <si>
    <t>Huntsville town</t>
  </si>
  <si>
    <t>Hooper city</t>
  </si>
  <si>
    <t>Harrisville city</t>
  </si>
  <si>
    <t>Farr West city</t>
  </si>
  <si>
    <t>Weber County</t>
  </si>
  <si>
    <t>Balance of Wayne County</t>
  </si>
  <si>
    <t>Torrey town</t>
  </si>
  <si>
    <t>Lyman town</t>
  </si>
  <si>
    <t>Loa town</t>
  </si>
  <si>
    <t>Hanksville town</t>
  </si>
  <si>
    <t>Bicknell town</t>
  </si>
  <si>
    <t>Wayne County</t>
  </si>
  <si>
    <t>Balance of Washington County</t>
  </si>
  <si>
    <t>Washington city</t>
  </si>
  <si>
    <t>Virgin town</t>
  </si>
  <si>
    <t>Toquerville city</t>
  </si>
  <si>
    <t>Springdale town</t>
  </si>
  <si>
    <t>Santa Clara city</t>
  </si>
  <si>
    <t>St. George city</t>
  </si>
  <si>
    <t>Rockville town</t>
  </si>
  <si>
    <t>New Harmony town</t>
  </si>
  <si>
    <t>Leeds town</t>
  </si>
  <si>
    <t>La Verkin city</t>
  </si>
  <si>
    <t>Ivins city</t>
  </si>
  <si>
    <t>Hurricane city</t>
  </si>
  <si>
    <t>Hildale city</t>
  </si>
  <si>
    <t>Enterprise city</t>
  </si>
  <si>
    <t>Apple Valley town</t>
  </si>
  <si>
    <t>Washington County</t>
  </si>
  <si>
    <t>Balance of Wasatch County</t>
  </si>
  <si>
    <t>Wallsburg town</t>
  </si>
  <si>
    <t>Park City city (pt.)</t>
  </si>
  <si>
    <t>Midway city</t>
  </si>
  <si>
    <t>Independence town</t>
  </si>
  <si>
    <t>Hideout town</t>
  </si>
  <si>
    <t>Heber city</t>
  </si>
  <si>
    <t>Daniel town</t>
  </si>
  <si>
    <t>Charleston town</t>
  </si>
  <si>
    <t>Wasatch County</t>
  </si>
  <si>
    <t>Balance of Utah County</t>
  </si>
  <si>
    <t>Woodland Hills city</t>
  </si>
  <si>
    <t>Vineyard town</t>
  </si>
  <si>
    <t>Springville city</t>
  </si>
  <si>
    <t>Spanish Fork city</t>
  </si>
  <si>
    <t>Saratoga Springs city</t>
  </si>
  <si>
    <t>Santaquin city (pt.)</t>
  </si>
  <si>
    <t>Salem city</t>
  </si>
  <si>
    <t>Provo city</t>
  </si>
  <si>
    <t>Pleasant Grove city</t>
  </si>
  <si>
    <t>Payson city</t>
  </si>
  <si>
    <t>Orem city</t>
  </si>
  <si>
    <t>Mapleton city</t>
  </si>
  <si>
    <t>Lindon city</t>
  </si>
  <si>
    <t>Lehi city</t>
  </si>
  <si>
    <t>Highland city</t>
  </si>
  <si>
    <t>Goshen town</t>
  </si>
  <si>
    <t>Genola town</t>
  </si>
  <si>
    <t>Fairfield town</t>
  </si>
  <si>
    <t>Elk Ridge city</t>
  </si>
  <si>
    <t>Eagle Mountain city</t>
  </si>
  <si>
    <t>Draper city (pt.)</t>
  </si>
  <si>
    <t>Cedar Hills city</t>
  </si>
  <si>
    <t>Cedar Fort town</t>
  </si>
  <si>
    <t>Bluffdale city (pt.)</t>
  </si>
  <si>
    <t>American Fork city</t>
  </si>
  <si>
    <t>Alpine city</t>
  </si>
  <si>
    <t>Utah County</t>
  </si>
  <si>
    <t>Balance of Uintah County</t>
  </si>
  <si>
    <t>Vernal city</t>
  </si>
  <si>
    <t>Naples city</t>
  </si>
  <si>
    <t>Ballard town</t>
  </si>
  <si>
    <t>Uintah County</t>
  </si>
  <si>
    <t>Balance of Tooele County</t>
  </si>
  <si>
    <t>Wendover city</t>
  </si>
  <si>
    <t>Vernon town</t>
  </si>
  <si>
    <t>Tooele city</t>
  </si>
  <si>
    <t>Stockton town</t>
  </si>
  <si>
    <t>Rush Valley town</t>
  </si>
  <si>
    <t>Ophir town</t>
  </si>
  <si>
    <t>Grantsville city</t>
  </si>
  <si>
    <t>Tooele County</t>
  </si>
  <si>
    <t>Balance of Summit County</t>
  </si>
  <si>
    <t>Oakley city</t>
  </si>
  <si>
    <t>Kamas city</t>
  </si>
  <si>
    <t>Henefer town</t>
  </si>
  <si>
    <t>Francis town</t>
  </si>
  <si>
    <t>Coalville city</t>
  </si>
  <si>
    <t>Summit County</t>
  </si>
  <si>
    <t>Balance of Sevier County</t>
  </si>
  <si>
    <t>Sigurd town</t>
  </si>
  <si>
    <t>Salina city</t>
  </si>
  <si>
    <t>Richfield city</t>
  </si>
  <si>
    <t>Redmond town</t>
  </si>
  <si>
    <t>Monroe city</t>
  </si>
  <si>
    <t>Koosharem town</t>
  </si>
  <si>
    <t>Joseph town</t>
  </si>
  <si>
    <t>Glenwood town</t>
  </si>
  <si>
    <t>Elsinore town</t>
  </si>
  <si>
    <t>Central Valley town</t>
  </si>
  <si>
    <t>Aurora city</t>
  </si>
  <si>
    <t>Annabella town</t>
  </si>
  <si>
    <t>Sevier County</t>
  </si>
  <si>
    <t>Balance of Sanpete County</t>
  </si>
  <si>
    <t>Wales town</t>
  </si>
  <si>
    <t>Sterling town</t>
  </si>
  <si>
    <t>Spring City city</t>
  </si>
  <si>
    <t>Mount Pleasant city</t>
  </si>
  <si>
    <t>Moroni city</t>
  </si>
  <si>
    <t>Mayfield town</t>
  </si>
  <si>
    <t>Manti city</t>
  </si>
  <si>
    <t>Gunnison city</t>
  </si>
  <si>
    <t>Fountain Green city</t>
  </si>
  <si>
    <t>Fayette town</t>
  </si>
  <si>
    <t>Fairview city</t>
  </si>
  <si>
    <t>Ephraim city</t>
  </si>
  <si>
    <t>Centerfield town</t>
  </si>
  <si>
    <t>Sanpete County</t>
  </si>
  <si>
    <t>Balance of San Juan County</t>
  </si>
  <si>
    <t>Monticello city</t>
  </si>
  <si>
    <t>Blanding city</t>
  </si>
  <si>
    <t>San Juan County</t>
  </si>
  <si>
    <t>Balance of Salt Lake County</t>
  </si>
  <si>
    <t>West Valley City city</t>
  </si>
  <si>
    <t>West Jordan city</t>
  </si>
  <si>
    <t>Taylorsville city</t>
  </si>
  <si>
    <t>South Salt Lake city</t>
  </si>
  <si>
    <t>South Jordan city</t>
  </si>
  <si>
    <t>Sandy city</t>
  </si>
  <si>
    <t>Salt Lake City city</t>
  </si>
  <si>
    <t>Riverton city</t>
  </si>
  <si>
    <t>Murray city</t>
  </si>
  <si>
    <t>Midvale city</t>
  </si>
  <si>
    <t>Holladay city</t>
  </si>
  <si>
    <t>Herriman city</t>
  </si>
  <si>
    <t>Cottonwood Heights city</t>
  </si>
  <si>
    <t>Alta town</t>
  </si>
  <si>
    <t>Salt Lake County</t>
  </si>
  <si>
    <t>Balance of Rich County</t>
  </si>
  <si>
    <t>Woodruff town</t>
  </si>
  <si>
    <t>Randolph town</t>
  </si>
  <si>
    <t>Laketown town</t>
  </si>
  <si>
    <t>Garden City town</t>
  </si>
  <si>
    <t>Rich County</t>
  </si>
  <si>
    <t>Balance of Piute County</t>
  </si>
  <si>
    <t>Marysvale town</t>
  </si>
  <si>
    <t>Kingston town</t>
  </si>
  <si>
    <t>Junction town</t>
  </si>
  <si>
    <t>Circleville town</t>
  </si>
  <si>
    <t>Piute County</t>
  </si>
  <si>
    <t>Balance of Morgan County</t>
  </si>
  <si>
    <t>Morgan city</t>
  </si>
  <si>
    <t>Morgan County</t>
  </si>
  <si>
    <t>Balance of Millard County</t>
  </si>
  <si>
    <t>Scipio town</t>
  </si>
  <si>
    <t>Oak City town</t>
  </si>
  <si>
    <t>Meadow town</t>
  </si>
  <si>
    <t>Lynndyl town</t>
  </si>
  <si>
    <t>Leamington town</t>
  </si>
  <si>
    <t>Kanosh town</t>
  </si>
  <si>
    <t>Holden town</t>
  </si>
  <si>
    <t>Hinckley town</t>
  </si>
  <si>
    <t>Fillmore city</t>
  </si>
  <si>
    <t>Delta city</t>
  </si>
  <si>
    <t>Millard County</t>
  </si>
  <si>
    <t>Balance of Kane County</t>
  </si>
  <si>
    <t>Orderville town</t>
  </si>
  <si>
    <t>Kanab city</t>
  </si>
  <si>
    <t>Glendale town</t>
  </si>
  <si>
    <t>Big Water town</t>
  </si>
  <si>
    <t>Alton town</t>
  </si>
  <si>
    <t>Kane County</t>
  </si>
  <si>
    <t>Balance of Juab County</t>
  </si>
  <si>
    <t>Rocky Ridge town</t>
  </si>
  <si>
    <t>Nephi city</t>
  </si>
  <si>
    <t>Mona city</t>
  </si>
  <si>
    <t>Levan town</t>
  </si>
  <si>
    <t>Eureka city</t>
  </si>
  <si>
    <t>Juab County</t>
  </si>
  <si>
    <t>Balance of Iron County</t>
  </si>
  <si>
    <t>Parowan city</t>
  </si>
  <si>
    <t>Paragonah town</t>
  </si>
  <si>
    <t>Kanarraville town</t>
  </si>
  <si>
    <t>Enoch city</t>
  </si>
  <si>
    <t>Cedar City city</t>
  </si>
  <si>
    <t>Brian Head town</t>
  </si>
  <si>
    <t>Iron County</t>
  </si>
  <si>
    <t>Balance of Grand County</t>
  </si>
  <si>
    <t>Moab city</t>
  </si>
  <si>
    <t>Castle Valley town</t>
  </si>
  <si>
    <t>Grand County</t>
  </si>
  <si>
    <t>Balance of Garfield County</t>
  </si>
  <si>
    <t>Tropic town</t>
  </si>
  <si>
    <t>Panguitch city</t>
  </si>
  <si>
    <t>Henrieville town</t>
  </si>
  <si>
    <t>Hatch town</t>
  </si>
  <si>
    <t>Escalante city</t>
  </si>
  <si>
    <t>Cannonville town</t>
  </si>
  <si>
    <t>Bryce Canyon City town</t>
  </si>
  <si>
    <t>Boulder town</t>
  </si>
  <si>
    <t>Antimony town</t>
  </si>
  <si>
    <t>Garfield County</t>
  </si>
  <si>
    <t>Balance of Emery County</t>
  </si>
  <si>
    <t>Orangeville city</t>
  </si>
  <si>
    <t>Huntington city</t>
  </si>
  <si>
    <t>Green River city</t>
  </si>
  <si>
    <t>Ferron city</t>
  </si>
  <si>
    <t>Emery town</t>
  </si>
  <si>
    <t>Elmo town</t>
  </si>
  <si>
    <t>Cleveland town</t>
  </si>
  <si>
    <t>Clawson town</t>
  </si>
  <si>
    <t>Castle Dale city</t>
  </si>
  <si>
    <t>Emery County</t>
  </si>
  <si>
    <t>Balance of Duchesne County</t>
  </si>
  <si>
    <t>Tabiona town</t>
  </si>
  <si>
    <t>Roosevelt city</t>
  </si>
  <si>
    <t>Myton city</t>
  </si>
  <si>
    <t>Duchesne city</t>
  </si>
  <si>
    <t>Altamont town</t>
  </si>
  <si>
    <t>Duchesne County</t>
  </si>
  <si>
    <t>Balance of Davis County</t>
  </si>
  <si>
    <t>Woods Cross city</t>
  </si>
  <si>
    <t>West Point city</t>
  </si>
  <si>
    <t>West Bountiful city</t>
  </si>
  <si>
    <t>Syracuse city</t>
  </si>
  <si>
    <t>Sunset city</t>
  </si>
  <si>
    <t>South Weber city</t>
  </si>
  <si>
    <t>North Salt Lake city</t>
  </si>
  <si>
    <t>Layton city</t>
  </si>
  <si>
    <t>Kaysville city</t>
  </si>
  <si>
    <t>Fruit Heights city</t>
  </si>
  <si>
    <t>Farmington city</t>
  </si>
  <si>
    <t>Clinton city</t>
  </si>
  <si>
    <t>Clearfield city</t>
  </si>
  <si>
    <t>Centerville city</t>
  </si>
  <si>
    <t>Bountiful city</t>
  </si>
  <si>
    <t>Davis County</t>
  </si>
  <si>
    <t>Balance of Daggett County</t>
  </si>
  <si>
    <t>Manila town</t>
  </si>
  <si>
    <t>Daggett County</t>
  </si>
  <si>
    <t>Balance of Carbon County</t>
  </si>
  <si>
    <t>Wellington city</t>
  </si>
  <si>
    <t>Scofield town</t>
  </si>
  <si>
    <t>Price city</t>
  </si>
  <si>
    <t>Helper city</t>
  </si>
  <si>
    <t>East Carbon-Sunnyside city</t>
  </si>
  <si>
    <t>Carbon County</t>
  </si>
  <si>
    <t>Balance of Cache County</t>
  </si>
  <si>
    <t>Wellsville city</t>
  </si>
  <si>
    <t>Trenton town</t>
  </si>
  <si>
    <t>Smithfield city</t>
  </si>
  <si>
    <t>River Heights city</t>
  </si>
  <si>
    <t>Richmond city</t>
  </si>
  <si>
    <t>Providence city</t>
  </si>
  <si>
    <t>Paradise town</t>
  </si>
  <si>
    <t>North Logan city</t>
  </si>
  <si>
    <t>Nibley city</t>
  </si>
  <si>
    <t>Newton town</t>
  </si>
  <si>
    <t>Millville city</t>
  </si>
  <si>
    <t>Mendon city</t>
  </si>
  <si>
    <t>Logan city</t>
  </si>
  <si>
    <t>Lewiston city</t>
  </si>
  <si>
    <t>Hyrum city</t>
  </si>
  <si>
    <t>Hyde Park city</t>
  </si>
  <si>
    <t>Cornish town</t>
  </si>
  <si>
    <t>Clarkston town</t>
  </si>
  <si>
    <t>Amalga town</t>
  </si>
  <si>
    <t>Cache County</t>
  </si>
  <si>
    <t>Balance of Box Elder County</t>
  </si>
  <si>
    <t>Willard city</t>
  </si>
  <si>
    <t>Tremonton city</t>
  </si>
  <si>
    <t>Snowville town</t>
  </si>
  <si>
    <t>Portage town</t>
  </si>
  <si>
    <t>Plymouth town</t>
  </si>
  <si>
    <t>Perry city</t>
  </si>
  <si>
    <t>Mantua town</t>
  </si>
  <si>
    <t>Howell town</t>
  </si>
  <si>
    <t>Honeyville city</t>
  </si>
  <si>
    <t>Garland city</t>
  </si>
  <si>
    <t>Fielding town</t>
  </si>
  <si>
    <t>Elwood town</t>
  </si>
  <si>
    <t>Deweyville town</t>
  </si>
  <si>
    <t>Corinne city</t>
  </si>
  <si>
    <t>Brigham City city</t>
  </si>
  <si>
    <t>Bear River City city</t>
  </si>
  <si>
    <t>Box Elder County</t>
  </si>
  <si>
    <t>Balance of Beaver County</t>
  </si>
  <si>
    <t>Minersville town</t>
  </si>
  <si>
    <t>Milford city</t>
  </si>
  <si>
    <t>Beaver city</t>
  </si>
  <si>
    <t>Beaver County</t>
  </si>
  <si>
    <t>Number</t>
  </si>
  <si>
    <t>Population Estimate (July 1)</t>
  </si>
  <si>
    <t xml:space="preserve">Change from </t>
  </si>
  <si>
    <t xml:space="preserve">2010 Census </t>
  </si>
  <si>
    <t>Dutch John town</t>
  </si>
  <si>
    <t>Interlaken town</t>
  </si>
  <si>
    <t>3. Data in this table may differ from other tables due to different sources of data or rounding.</t>
  </si>
  <si>
    <t>Source: U.S. Census Bureau Population Estimates Division, rate calculated by the Kem C. Gardner Policy Institute</t>
  </si>
  <si>
    <t>July 1st
Population</t>
  </si>
  <si>
    <t>Percent
Change</t>
  </si>
  <si>
    <t>Net
Migration</t>
  </si>
  <si>
    <t>Natural 
Increase</t>
  </si>
  <si>
    <t>Fiscal Year
Births</t>
  </si>
  <si>
    <t>Fiscal Year
Deaths</t>
  </si>
  <si>
    <t>Note: Data in this table may differ from other tables due to different sources of data or rounding.</t>
  </si>
  <si>
    <t>July 1,
2010</t>
  </si>
  <si>
    <t>April 1,
2010</t>
  </si>
  <si>
    <t>July 1,
2011</t>
  </si>
  <si>
    <t>July 1,
2012</t>
  </si>
  <si>
    <t>July 1,
2013</t>
  </si>
  <si>
    <t>July 1,
2014</t>
  </si>
  <si>
    <t>July 1,
2015</t>
  </si>
  <si>
    <t>July 1,
2016</t>
  </si>
  <si>
    <t>July 1,
2017</t>
  </si>
  <si>
    <t>Absolute
Change</t>
  </si>
  <si>
    <t>% of Total
Population</t>
  </si>
  <si>
    <t>% Change
Rank</t>
  </si>
  <si>
    <t>Percent
of Total</t>
  </si>
  <si>
    <t>Median
Age</t>
  </si>
  <si>
    <t>Total
Housing
Units</t>
  </si>
  <si>
    <t>Total
Households</t>
  </si>
  <si>
    <t>Persons
Per
Household</t>
  </si>
  <si>
    <t>UPC Estimates</t>
  </si>
  <si>
    <t>2010 Census (April 1)</t>
  </si>
  <si>
    <t>Millcreek city</t>
  </si>
  <si>
    <t>A</t>
  </si>
  <si>
    <t>to 2017</t>
  </si>
  <si>
    <t>n/a</t>
  </si>
  <si>
    <t>Change from 
2016 to 2017</t>
  </si>
  <si>
    <t>Hispanic or Latino Origin (of any race)</t>
  </si>
  <si>
    <t xml:space="preserve">July 1, 2017 </t>
  </si>
  <si>
    <t>July 1, 2018</t>
  </si>
  <si>
    <t>Source: U.S. Census Bureau, 2010 Census, 2017 American Community Survey 1-Year Estimates.</t>
  </si>
  <si>
    <t>Rank of HH size</t>
  </si>
  <si>
    <t>July 1,
2018</t>
  </si>
  <si>
    <t>Note: 1. In 1996, the Utah Population Estimates Committee changed the convention  on rounded estimates so it published unrounded estimates. Accordingly,  the revised estimates for 1990 and thereafter are not rounded.</t>
  </si>
  <si>
    <t>2. The Utah Population Estimates Committee revised the population estimates for the years from 2000 to 2009 following the results of the 2010 Census.</t>
  </si>
  <si>
    <t xml:space="preserve"> </t>
  </si>
  <si>
    <t>School Age Population (5–17)</t>
  </si>
  <si>
    <t>Working Age Population (18–64)</t>
  </si>
  <si>
    <t>County</t>
  </si>
  <si>
    <t>2017–2018</t>
  </si>
  <si>
    <t>2010–2018</t>
  </si>
  <si>
    <t>School-Age (5–17) per 100 of Working Age</t>
  </si>
  <si>
    <t>2010 to 2017 Change</t>
  </si>
  <si>
    <t>Share of Total 
 Population</t>
  </si>
  <si>
    <t xml:space="preserve">Note: As a result of the revised standards for collecting data on race and ethnicity issued by the Office of Management and Budget in 1997, the federal government treats Hispanic origin and race as separate and distinct concepts. Therefore people identifying as Hispanic or Latino may be of any race. Also, respondents were allowed to select more than one race. Respondents who selected more than one race are included in the “Two or  More Races” category. For postcensal population estimates, the "Some Other Race" category was omitted. </t>
  </si>
  <si>
    <t>Region/State</t>
  </si>
  <si>
    <t>County/City</t>
  </si>
  <si>
    <t>Source: U.S. Census Bureau (April 1, 2010). Utah Population Committee, Kem C. Gardner Policy Institute (2010–2016).</t>
  </si>
  <si>
    <t>Source: 1980-2009: Utah Population Estimates Committee. 2010–2017: Utah Population Committee, Kem C. Gardner Policy Institute.</t>
  </si>
  <si>
    <t xml:space="preserve">Dash (-) represents zero or rounds to zero. </t>
  </si>
  <si>
    <t>Note: Rank is high to low. When states share the same rank, the next lower rank is omitted. Total population change includes a residual. This residual represents the change in population that cannot be attributed to any specific demographic component. Data in this table may differ from other tables due to different sources of data.</t>
  </si>
  <si>
    <t>A - An "A" in the 2010 Census field indicates a locality that was formed or incorporated after the 2010 Census.</t>
  </si>
  <si>
    <t>Source: Kem C. Gardner Policy Institute 2015–2065 State and County Projections</t>
  </si>
  <si>
    <t>Source: Utah Department of Workforce Services, Workforce Research and Analysis</t>
  </si>
  <si>
    <t xml:space="preserve"> f = forecast</t>
  </si>
  <si>
    <t>Note: e = estimate</t>
  </si>
  <si>
    <t>2019f</t>
  </si>
  <si>
    <t>2018e</t>
  </si>
  <si>
    <t>Unemployment
Rate</t>
  </si>
  <si>
    <t>Absolute Change</t>
  </si>
  <si>
    <t>Percent Change</t>
  </si>
  <si>
    <t>Payroll Employment</t>
  </si>
  <si>
    <t>Unemployment Rate</t>
  </si>
  <si>
    <t>f = forecast</t>
  </si>
  <si>
    <t>e = estimate</t>
  </si>
  <si>
    <t>Note: Numbers in this table may differ from other tables as not all industrial sectors are listed here.</t>
  </si>
  <si>
    <t>Establishments (first quarter)</t>
  </si>
  <si>
    <t>Average Monthly Wage</t>
  </si>
  <si>
    <t>Average Annual Wage</t>
  </si>
  <si>
    <t>Total Nonfarm Wages (millions)</t>
  </si>
  <si>
    <t>U.S. Nonfarm Job Growth %</t>
  </si>
  <si>
    <t>Percent Svc.-producing</t>
  </si>
  <si>
    <t>Service-producing</t>
  </si>
  <si>
    <t>Goods-producing</t>
  </si>
  <si>
    <t>Government</t>
  </si>
  <si>
    <t>Other Services</t>
  </si>
  <si>
    <t>Leisure &amp; Hospitality</t>
  </si>
  <si>
    <t>Education &amp; Health Services</t>
  </si>
  <si>
    <t>Professional &amp; Business Services</t>
  </si>
  <si>
    <t>Financial Activity</t>
  </si>
  <si>
    <t>Information</t>
  </si>
  <si>
    <t>Trade, Trans., Utilities</t>
  </si>
  <si>
    <t xml:space="preserve">Manufacturing </t>
  </si>
  <si>
    <t>Construction</t>
  </si>
  <si>
    <t>Mining</t>
  </si>
  <si>
    <t>Total Nonfarm Jobs</t>
  </si>
  <si>
    <t>U.S. Rate</t>
  </si>
  <si>
    <t>Unemployed Persons</t>
  </si>
  <si>
    <t>Employed Persons</t>
  </si>
  <si>
    <t>Civilian Labor Force</t>
  </si>
  <si>
    <t>Annual Percent Change</t>
  </si>
  <si>
    <t>Indicator</t>
  </si>
  <si>
    <t>Source: U.S. Bureau of Economic Analysis. Last updated: September 25, 2018—revised statistics for 1998–2017. 2018e and 2019f data from Utah Revenue Assumptions Working Group, October 2018 Short-Run Economic Forecast.</t>
  </si>
  <si>
    <t>Note: All dollar amounts are in current dollars (not adjusted for inflation).</t>
  </si>
  <si>
    <t>Utah as %
of U.S.</t>
  </si>
  <si>
    <t>United
States</t>
  </si>
  <si>
    <t xml:space="preserve"> Per Capita Personal Income
(Dollars)</t>
  </si>
  <si>
    <t>Annual Growth Rates</t>
  </si>
  <si>
    <t>Total Personal Income
(Millions of Dollars)</t>
  </si>
  <si>
    <t xml:space="preserve">Source: U.S. Bureau of Economic Analysis. Last updated: November 15, 2018—new statistics for 2017; revised statistics for 2001–2016.						</t>
  </si>
  <si>
    <t>2016–17</t>
  </si>
  <si>
    <t>2015–16</t>
  </si>
  <si>
    <t>2014–15</t>
  </si>
  <si>
    <t>2013–14</t>
  </si>
  <si>
    <t>2012–13</t>
  </si>
  <si>
    <t>Source: Bureau of Economic Analysis</t>
  </si>
  <si>
    <t>Note: Last updated November 14, 2018</t>
  </si>
  <si>
    <t>2016–17 Change</t>
  </si>
  <si>
    <t>2017 Share of Total</t>
  </si>
  <si>
    <t>Millions of Dollars</t>
  </si>
  <si>
    <t>Millions of Chained 2012 Dollars</t>
  </si>
  <si>
    <t>Source: Utah State Tax Commission</t>
  </si>
  <si>
    <t>Note: The major components of taxable sales are composed of NAICS categories as follows: Retail Trade Sales: All retail categories in NAICS Codes 44-45; Business Investment Purchases: Agriculture Forestry Fishing &amp; Hunting, Mining Quarrying &amp; Oil &amp; Gas Extraction, Construction, Manufacturing, Wholesale Trade, and Transportation &amp; Warehousing; Taxable Services: Information, Finance &amp; Insurance, Real Estate Rental &amp; Leasing, Professional Scientific &amp; Technical Services, Management of Companies &amp; Enterprises, Administration &amp; Support &amp; Waste Management &amp; Remediation Services, Educational Services, Health Care  &amp; Social Assistance, Arts Entertainment &amp; Recreation, Accommodation, Food Services &amp; Drinking Places, Other Services, and Utilities; All Other: composed of all other NAICS categories as well as Private Motor Vehicle Sales, Special Event Sales, Nonclassifiable Sales and Prior Period Payments &amp; Refunds.</t>
  </si>
  <si>
    <t>Total
Taxable
Sales</t>
  </si>
  <si>
    <t>All
Other</t>
  </si>
  <si>
    <t>Taxable
Services</t>
  </si>
  <si>
    <t>Business
Investment
Purchases</t>
  </si>
  <si>
    <t>Retail
Sales</t>
  </si>
  <si>
    <t>* "Other" includes taxable sales and refunds where a county nexus cannot be determined. These refunds exceeded sales each year, resulting in negative values for net taxable sales where no county was identified.</t>
  </si>
  <si>
    <t>Other*</t>
  </si>
  <si>
    <t>% of Total
2017</t>
  </si>
  <si>
    <t>Percent Change 2016–17</t>
  </si>
  <si>
    <t>Source: Utah State Tax Commission &amp; Governor's Office of Management and Budget</t>
  </si>
  <si>
    <t>Note: GF = General Fund; EF = Education Fund</t>
  </si>
  <si>
    <t>TOTAL &amp; Earmarks</t>
  </si>
  <si>
    <t>TOTAL</t>
  </si>
  <si>
    <t>Mineral Lease Payments</t>
  </si>
  <si>
    <t>Transportation Fund Total</t>
  </si>
  <si>
    <t>Other</t>
  </si>
  <si>
    <t>Special Fuel Tax</t>
  </si>
  <si>
    <t>Motor Fuel Tax</t>
  </si>
  <si>
    <t>GF/EF &amp; Earmarks Total</t>
  </si>
  <si>
    <t>GF/EF Total</t>
  </si>
  <si>
    <t>Education Fund Total</t>
  </si>
  <si>
    <t>Education Fund Other</t>
  </si>
  <si>
    <t>Mineral Production Withholding</t>
  </si>
  <si>
    <t>Corporate Taxes</t>
  </si>
  <si>
    <t>Refunds</t>
  </si>
  <si>
    <t>Final Payments</t>
  </si>
  <si>
    <t>Withholding</t>
  </si>
  <si>
    <t>Individual Income Tax</t>
  </si>
  <si>
    <t>GF &amp; Earmarks Total</t>
  </si>
  <si>
    <t>General Fund Total</t>
  </si>
  <si>
    <t>Property and Energy Credit</t>
  </si>
  <si>
    <t>General Fund Other</t>
  </si>
  <si>
    <t>Investment Income</t>
  </si>
  <si>
    <t>Inheritance Tax</t>
  </si>
  <si>
    <t>Mining Severance Tax</t>
  </si>
  <si>
    <t>Oil and Gas Severance Tax</t>
  </si>
  <si>
    <t>Beer, Cigarette, and Tobacco</t>
  </si>
  <si>
    <t>Insurance Premiums</t>
  </si>
  <si>
    <t>Liquor Profits</t>
  </si>
  <si>
    <t>Cable/Satellite Excise Tax</t>
  </si>
  <si>
    <t>Total Sales and Use Tax</t>
  </si>
  <si>
    <t>Earmarked Sales and Use Tax</t>
  </si>
  <si>
    <t>Sales and Use Tax</t>
  </si>
  <si>
    <t>2020f</t>
  </si>
  <si>
    <t>Revenue Source</t>
  </si>
  <si>
    <t>NA</t>
  </si>
  <si>
    <t>Source: U.S. Census Bureau, USA Trade Online</t>
  </si>
  <si>
    <t>Dist of Columbia</t>
  </si>
  <si>
    <t>2017 Share</t>
  </si>
  <si>
    <t>Millions of Current Dollars</t>
  </si>
  <si>
    <t>2017 Rank</t>
  </si>
  <si>
    <t>Other Special Classification</t>
  </si>
  <si>
    <t>Goods Returned</t>
  </si>
  <si>
    <t>Used Merchandise</t>
  </si>
  <si>
    <t>920, 930</t>
  </si>
  <si>
    <t>Waste and Scrap</t>
  </si>
  <si>
    <t>Publications</t>
  </si>
  <si>
    <t>Miscellaneous Manufactures</t>
  </si>
  <si>
    <t>Furniture and Fixtures</t>
  </si>
  <si>
    <t>Transportation Equipment</t>
  </si>
  <si>
    <t>Electrical Equipment</t>
  </si>
  <si>
    <t>Computers and Electronics</t>
  </si>
  <si>
    <t>Machinery</t>
  </si>
  <si>
    <t>Fabricated Metals</t>
  </si>
  <si>
    <t>Primary Metals</t>
  </si>
  <si>
    <t>Nonmetallic Minerals</t>
  </si>
  <si>
    <t>Plastics and Rubber Products</t>
  </si>
  <si>
    <t>Chemicals</t>
  </si>
  <si>
    <t>Petroleum and Coal Products</t>
  </si>
  <si>
    <t>Printed Material</t>
  </si>
  <si>
    <t>Paper</t>
  </si>
  <si>
    <t>Wood Products</t>
  </si>
  <si>
    <t>Leather</t>
  </si>
  <si>
    <t>Apparel and Accessories</t>
  </si>
  <si>
    <t>Milled Textiles</t>
  </si>
  <si>
    <t>Raw Textiles</t>
  </si>
  <si>
    <t>Beverages</t>
  </si>
  <si>
    <t>Food</t>
  </si>
  <si>
    <t>Minerals</t>
  </si>
  <si>
    <t>Oil and Gas</t>
  </si>
  <si>
    <t>Fish and Other Marine Products</t>
  </si>
  <si>
    <t>Forestry Products</t>
  </si>
  <si>
    <t>Livestock and Livestock Products</t>
  </si>
  <si>
    <t>Agricultural Products</t>
  </si>
  <si>
    <t>All Commodities</t>
  </si>
  <si>
    <t xml:space="preserve">2016–17 Change </t>
  </si>
  <si>
    <t>Industry Name</t>
  </si>
  <si>
    <t>Code</t>
  </si>
  <si>
    <t>Costa Rica</t>
  </si>
  <si>
    <t>New Zealand</t>
  </si>
  <si>
    <t>Finland</t>
  </si>
  <si>
    <t>Guatemala</t>
  </si>
  <si>
    <t>Viet Nam</t>
  </si>
  <si>
    <t>Turkey</t>
  </si>
  <si>
    <t>Poland</t>
  </si>
  <si>
    <t>Indonesia</t>
  </si>
  <si>
    <t>United Arab Emirates</t>
  </si>
  <si>
    <t>Ireland</t>
  </si>
  <si>
    <t>Austria</t>
  </si>
  <si>
    <t>Philippines</t>
  </si>
  <si>
    <t>Israel</t>
  </si>
  <si>
    <t>India</t>
  </si>
  <si>
    <t>Chile</t>
  </si>
  <si>
    <t>Thailand</t>
  </si>
  <si>
    <t>Spain</t>
  </si>
  <si>
    <t>Malaysia</t>
  </si>
  <si>
    <t>Belgium</t>
  </si>
  <si>
    <t>Switzerland</t>
  </si>
  <si>
    <t>Brazil</t>
  </si>
  <si>
    <t>France</t>
  </si>
  <si>
    <t>Italy</t>
  </si>
  <si>
    <t>Australia</t>
  </si>
  <si>
    <t>South Korea</t>
  </si>
  <si>
    <t>Germany</t>
  </si>
  <si>
    <t>Singapore</t>
  </si>
  <si>
    <t>Netherlands</t>
  </si>
  <si>
    <t>Japan</t>
  </si>
  <si>
    <t>Taiwan</t>
  </si>
  <si>
    <t>Mexico</t>
  </si>
  <si>
    <t>China</t>
  </si>
  <si>
    <t>Canada</t>
  </si>
  <si>
    <t>Hong Kong</t>
  </si>
  <si>
    <t>United Kingdom</t>
  </si>
  <si>
    <t>World Total</t>
  </si>
  <si>
    <t>Country</t>
  </si>
  <si>
    <t>10-Country Industry Total</t>
  </si>
  <si>
    <t>Source: U.S. Bureau of Labor Statistics</t>
  </si>
  <si>
    <t>Annual Change</t>
  </si>
  <si>
    <t>Annual</t>
  </si>
  <si>
    <t>December</t>
  </si>
  <si>
    <t>November</t>
  </si>
  <si>
    <t>October</t>
  </si>
  <si>
    <t>September</t>
  </si>
  <si>
    <t>August</t>
  </si>
  <si>
    <t>July</t>
  </si>
  <si>
    <t>June</t>
  </si>
  <si>
    <t>May</t>
  </si>
  <si>
    <t>April</t>
  </si>
  <si>
    <t>March</t>
  </si>
  <si>
    <t>February</t>
  </si>
  <si>
    <t>January</t>
  </si>
  <si>
    <t>Source: U.S. Bureau of Economic Analysis</t>
  </si>
  <si>
    <t>Rents</t>
  </si>
  <si>
    <t>Services</t>
  </si>
  <si>
    <t>Goods</t>
  </si>
  <si>
    <t>All items</t>
  </si>
  <si>
    <t>Source: U.S. Census Bureau, Population Estimates and U.S. Census Bureau, American Community Survey 1-Year Estimates</t>
  </si>
  <si>
    <t>Note: Annualized growth rates are compound annual growth rates.</t>
  </si>
  <si>
    <t>Other States</t>
  </si>
  <si>
    <t>Mountain States</t>
  </si>
  <si>
    <t>2015-16</t>
  </si>
  <si>
    <t>2014–17</t>
  </si>
  <si>
    <t>Persons per Household</t>
  </si>
  <si>
    <t>3yr Annualized Growth</t>
  </si>
  <si>
    <t>Division/State</t>
  </si>
  <si>
    <t>Households</t>
  </si>
  <si>
    <t>Population, July 1 Estimate</t>
  </si>
  <si>
    <t>Source: U.S. Bureau of Economic Analysis, State Gross Domestic Product</t>
  </si>
  <si>
    <t>2014-17</t>
  </si>
  <si>
    <t>(millions)</t>
  </si>
  <si>
    <t>Per Capita
(dollars)</t>
  </si>
  <si>
    <t>2017 
(nominal millions)</t>
  </si>
  <si>
    <t>Personal Income</t>
  </si>
  <si>
    <t>Real GDP Per Capita
(chained 2012 dollars)</t>
  </si>
  <si>
    <t>Real Gross Domestic Product
(millions of chained 2012 dollars)</t>
  </si>
  <si>
    <t>Source: Federal Bureau of Investigation, "Crime in the United States, 2017"; U.S. Census Bureau, 2017 American Community Survey; U.S. Census Bureau, Current Population Survey/Housing Vacancy Survey</t>
  </si>
  <si>
    <t>2. Property crimes are offenses of burglary, larceny-theft, and motor-vehicle thefts.</t>
  </si>
  <si>
    <t>1. Violent crimes are offenses of murder, forcible rape, robbery, and aggravated assault.</t>
  </si>
  <si>
    <t>Note: Rank is high to low.  When states share the same rank, the next lower rank is omitted.</t>
  </si>
  <si>
    <t>Female</t>
  </si>
  <si>
    <t>Male</t>
  </si>
  <si>
    <t>Bachelor's Degree or Higher</t>
  </si>
  <si>
    <t>High School or Higher</t>
  </si>
  <si>
    <t>Homeownership Rates</t>
  </si>
  <si>
    <t>Educational Attainment for Persons 25 Years and Over</t>
  </si>
  <si>
    <r>
      <t>Property Crime</t>
    </r>
    <r>
      <rPr>
        <vertAlign val="superscript"/>
        <sz val="10"/>
        <rFont val="Calibri"/>
        <family val="2"/>
        <scheme val="minor"/>
      </rPr>
      <t>2</t>
    </r>
    <r>
      <rPr>
        <b/>
        <sz val="10"/>
        <rFont val="Calibri"/>
        <family val="2"/>
        <scheme val="minor"/>
      </rPr>
      <t xml:space="preserve"> per 100,000 People</t>
    </r>
  </si>
  <si>
    <r>
      <t>Violent Crime</t>
    </r>
    <r>
      <rPr>
        <vertAlign val="superscript"/>
        <sz val="10"/>
        <rFont val="Calibri"/>
        <family val="2"/>
        <scheme val="minor"/>
      </rPr>
      <t>1</t>
    </r>
    <r>
      <rPr>
        <b/>
        <sz val="10"/>
        <rFont val="Calibri"/>
        <family val="2"/>
        <scheme val="minor"/>
      </rPr>
      <t xml:space="preserve"> per 100,000 People</t>
    </r>
  </si>
  <si>
    <t>Source: Utah State Board of Education (enrollment counts). Interagency Common Data Committee (2019 enrollment forecast). State Population and 2019 Forecast:  Pam Perlich, Ph.D., Demography Utah Population Committee (DUPC) estimates for 2010–2018 and Kem C. Gardner Policy Institute, University of Utah for 2019 forecast.</t>
  </si>
  <si>
    <t>Note: f = forecast</t>
  </si>
  <si>
    <t>Absolute</t>
  </si>
  <si>
    <t>Enrollment/ Population</t>
  </si>
  <si>
    <t>July 1 State Pop.</t>
  </si>
  <si>
    <t>October 1 Enrollment</t>
  </si>
  <si>
    <t>Source: Utah State Board of Education, Data and Statistics</t>
  </si>
  <si>
    <t>Charter Schools</t>
  </si>
  <si>
    <t>Tintic</t>
  </si>
  <si>
    <t>South Summit</t>
  </si>
  <si>
    <t>South Sanpete</t>
  </si>
  <si>
    <t>Provo</t>
  </si>
  <si>
    <t>Park City</t>
  </si>
  <si>
    <t>Ogden</t>
  </si>
  <si>
    <t>North Summit</t>
  </si>
  <si>
    <t>North Sanpete</t>
  </si>
  <si>
    <t>Nebo</t>
  </si>
  <si>
    <t>Murray</t>
  </si>
  <si>
    <t>Logan</t>
  </si>
  <si>
    <t>Jordan</t>
  </si>
  <si>
    <t>Granite</t>
  </si>
  <si>
    <t>Canyons</t>
  </si>
  <si>
    <t>Alpine</t>
  </si>
  <si>
    <t>Total Annual Change</t>
  </si>
  <si>
    <t>Size</t>
  </si>
  <si>
    <t>FY19–20f</t>
  </si>
  <si>
    <t>FY18–19</t>
  </si>
  <si>
    <t>FY17–18</t>
  </si>
  <si>
    <t>FY16–17</t>
  </si>
  <si>
    <t>FY 2019 Rank</t>
  </si>
  <si>
    <t>FY 2020f
10/1/19f</t>
  </si>
  <si>
    <t>FY 2019
10/1/18</t>
  </si>
  <si>
    <t>FY 2018
10/1/17</t>
  </si>
  <si>
    <t>FY 2017
10/1/16</t>
  </si>
  <si>
    <t>FY 2016
10/1/15</t>
  </si>
  <si>
    <t>School District</t>
  </si>
  <si>
    <t xml:space="preserve">Grand  </t>
  </si>
  <si>
    <t>Share</t>
  </si>
  <si>
    <t>10/1/18</t>
  </si>
  <si>
    <t>Two or More Races</t>
  </si>
  <si>
    <t>Pacific Islander</t>
  </si>
  <si>
    <t>Hispanic/Latino</t>
  </si>
  <si>
    <t>American Indian</t>
  </si>
  <si>
    <t>African American or Black</t>
  </si>
  <si>
    <t>FY 2019 Enrollment</t>
  </si>
  <si>
    <t>Source: Utah State Board of Education, School Finance (Expenditures); Utah State Board of Education, Data and Statistics (Graduation Rate, Pupil-Teacher Ratio); Utah State Board of Education, Child Nutrition Programs (Free &amp; reduced students include directly certified, categorically certified, and income-based National School Lunch Program School Meal applications based on October Survey, 2017).</t>
  </si>
  <si>
    <t>So. Summit</t>
  </si>
  <si>
    <t>So. Sanpete</t>
  </si>
  <si>
    <t>No. Summit</t>
  </si>
  <si>
    <t>No. Sanpete</t>
  </si>
  <si>
    <t>FY18 Share of Free and Reduced Students</t>
  </si>
  <si>
    <t>FY18 Pupil-Teacher Ratio</t>
  </si>
  <si>
    <t>Class of 2018 Graduation Rate</t>
  </si>
  <si>
    <t>FY18
Per Pupil Current Expenditures</t>
  </si>
  <si>
    <t>Source: ACT (http://www.act.org)</t>
  </si>
  <si>
    <t>Ilinois</t>
  </si>
  <si>
    <t>Deleware</t>
  </si>
  <si>
    <t>Average Composite Score</t>
  </si>
  <si>
    <t>Average Science Score</t>
  </si>
  <si>
    <t>Average Reading Score</t>
  </si>
  <si>
    <t>Average Mathematics Score</t>
  </si>
  <si>
    <t>Average English Score</t>
  </si>
  <si>
    <t>% of Graduates Tested</t>
  </si>
  <si>
    <t>Source: National Center for Education Statistics, Digest of Education Statistics; Bureau of Economic Analysis (personal income).</t>
  </si>
  <si>
    <t xml:space="preserve">Wyoming </t>
  </si>
  <si>
    <t xml:space="preserve">Wisconsin </t>
  </si>
  <si>
    <t xml:space="preserve">West Virginia </t>
  </si>
  <si>
    <t xml:space="preserve">Virginia </t>
  </si>
  <si>
    <t xml:space="preserve">Vermont </t>
  </si>
  <si>
    <t xml:space="preserve">Texas </t>
  </si>
  <si>
    <t xml:space="preserve">Tennessee </t>
  </si>
  <si>
    <t xml:space="preserve">South Dakota </t>
  </si>
  <si>
    <t xml:space="preserve">South Carolina </t>
  </si>
  <si>
    <t xml:space="preserve">Rhode Island </t>
  </si>
  <si>
    <t xml:space="preserve">Pennsylvania </t>
  </si>
  <si>
    <t xml:space="preserve">Oregon </t>
  </si>
  <si>
    <t xml:space="preserve">Oklahoma </t>
  </si>
  <si>
    <t xml:space="preserve">Ohio </t>
  </si>
  <si>
    <t xml:space="preserve">North Dakota </t>
  </si>
  <si>
    <t xml:space="preserve">North Carolina </t>
  </si>
  <si>
    <t xml:space="preserve">New York </t>
  </si>
  <si>
    <t xml:space="preserve">New Mexico </t>
  </si>
  <si>
    <t xml:space="preserve">New Jersey </t>
  </si>
  <si>
    <t xml:space="preserve">New Hampshire </t>
  </si>
  <si>
    <t xml:space="preserve">Nevada </t>
  </si>
  <si>
    <t xml:space="preserve">Nebraska </t>
  </si>
  <si>
    <t xml:space="preserve">Montana </t>
  </si>
  <si>
    <t xml:space="preserve">Missouri </t>
  </si>
  <si>
    <t xml:space="preserve">Mississippi </t>
  </si>
  <si>
    <t xml:space="preserve">Minnesota </t>
  </si>
  <si>
    <t xml:space="preserve">Michigan </t>
  </si>
  <si>
    <t xml:space="preserve">Massachusetts </t>
  </si>
  <si>
    <t xml:space="preserve">Maryland </t>
  </si>
  <si>
    <t xml:space="preserve">Maine </t>
  </si>
  <si>
    <t xml:space="preserve">Louisiana </t>
  </si>
  <si>
    <t xml:space="preserve">Kentucky </t>
  </si>
  <si>
    <t xml:space="preserve">Kansas </t>
  </si>
  <si>
    <t xml:space="preserve">Iowa </t>
  </si>
  <si>
    <t xml:space="preserve">Indiana </t>
  </si>
  <si>
    <t xml:space="preserve">Illinois </t>
  </si>
  <si>
    <t xml:space="preserve">Idaho </t>
  </si>
  <si>
    <t xml:space="preserve">Hawaii </t>
  </si>
  <si>
    <t xml:space="preserve">Georgia </t>
  </si>
  <si>
    <t xml:space="preserve">Florida </t>
  </si>
  <si>
    <t xml:space="preserve">District of Columbia </t>
  </si>
  <si>
    <t xml:space="preserve">Delaware </t>
  </si>
  <si>
    <t xml:space="preserve">Connecticut </t>
  </si>
  <si>
    <t xml:space="preserve">Colorado </t>
  </si>
  <si>
    <t xml:space="preserve">California </t>
  </si>
  <si>
    <t xml:space="preserve">Arkansas </t>
  </si>
  <si>
    <t xml:space="preserve">Arizona </t>
  </si>
  <si>
    <t xml:space="preserve">Alaska </t>
  </si>
  <si>
    <t xml:space="preserve">Alabama </t>
  </si>
  <si>
    <t xml:space="preserve">United States </t>
  </si>
  <si>
    <t>Pupil-
Teacher Ratio</t>
  </si>
  <si>
    <t>Current Exp as % of Personal Income</t>
  </si>
  <si>
    <t>CY 2015 Personal Income (Millions)</t>
  </si>
  <si>
    <t>Current Expenditures Per Pupil</t>
  </si>
  <si>
    <t>Current Expenditures (Thousands)</t>
  </si>
  <si>
    <t>Enrollment Oct. 1, 2015</t>
  </si>
  <si>
    <t>Source: Utah System of Higher Education, Common Data Committee; 2015–2016 Data from Kem C. Gardner Policy Institute, Oct. 2016, "The Beehive Shape: Provisional 50-Year Demographic and Economic Projections for the Sate of Utah, 2015–2065"; 2017, 2018 Utah State Population Estimates from the Utah Population Estimates Committee. Prior data was obtained from the American Community Survey.</t>
  </si>
  <si>
    <t>Estimated State Pop.</t>
  </si>
  <si>
    <t>Fall Enrollment</t>
  </si>
  <si>
    <t>Source: Utah System of Higher Education</t>
  </si>
  <si>
    <t>Unknown/Unidentified</t>
  </si>
  <si>
    <t>Foreign Locations</t>
  </si>
  <si>
    <t>Other US Locations</t>
  </si>
  <si>
    <t>2017 to 2018</t>
  </si>
  <si>
    <t>2016 to 2017</t>
  </si>
  <si>
    <t>2015 to 2016</t>
  </si>
  <si>
    <t>Change</t>
  </si>
  <si>
    <t>Rank
Previous</t>
  </si>
  <si>
    <t>Fall 2018</t>
  </si>
  <si>
    <t>Fall 2017</t>
  </si>
  <si>
    <t>Fall 2016</t>
  </si>
  <si>
    <t>Fall 2015</t>
  </si>
  <si>
    <t>Note: Students who were listed with both a race/ethnicity code and as non-resident aliens are reported as non-resident aliens.</t>
  </si>
  <si>
    <t>Wasach</t>
  </si>
  <si>
    <t>Unitah</t>
  </si>
  <si>
    <t>Summitt</t>
  </si>
  <si>
    <t>USHE</t>
  </si>
  <si>
    <t>Multiple</t>
  </si>
  <si>
    <t>Non-Resident Alien</t>
  </si>
  <si>
    <t>Unknown</t>
  </si>
  <si>
    <t>Black/African American</t>
  </si>
  <si>
    <t>Hispanic</t>
  </si>
  <si>
    <t>Indian or Alaskan Native</t>
  </si>
  <si>
    <t>Source: USHE Graduation Table</t>
  </si>
  <si>
    <t>Note: Does not include data from the Utah System of Technical Colleges (USTC). Institutions are sorted by the type of institution and the year they were founded.</t>
  </si>
  <si>
    <t>Percent of Total</t>
  </si>
  <si>
    <t>Total Public</t>
  </si>
  <si>
    <t>Salt Lake Community College</t>
  </si>
  <si>
    <t>Utah Valley State College</t>
  </si>
  <si>
    <t>Dixie State University</t>
  </si>
  <si>
    <t>Snow College</t>
  </si>
  <si>
    <t>Southern Utah University</t>
  </si>
  <si>
    <t>Weber State University</t>
  </si>
  <si>
    <t>Utah State University</t>
  </si>
  <si>
    <t>University of Utah</t>
  </si>
  <si>
    <t>Race/ Ethnicity Unknown</t>
  </si>
  <si>
    <t>Non-resident Alien</t>
  </si>
  <si>
    <t>American Indian or Alaskan Native</t>
  </si>
  <si>
    <t>Black, Non-Hispanic</t>
  </si>
  <si>
    <t>White, Non-Hispanic</t>
  </si>
  <si>
    <t>Total Degrees Awarded</t>
  </si>
  <si>
    <t>USHE Institution</t>
  </si>
  <si>
    <t>Source:  Utah System of Higher Education</t>
  </si>
  <si>
    <r>
      <rPr>
        <vertAlign val="superscript"/>
        <sz val="10"/>
        <rFont val="Calibri"/>
        <family val="2"/>
        <scheme val="minor"/>
      </rPr>
      <t>3</t>
    </r>
    <r>
      <rPr>
        <sz val="10"/>
        <rFont val="Calibri"/>
        <family val="2"/>
        <scheme val="minor"/>
      </rPr>
      <t xml:space="preserve"> Does not include the School of Applied Technology</t>
    </r>
  </si>
  <si>
    <r>
      <rPr>
        <vertAlign val="superscript"/>
        <sz val="10"/>
        <rFont val="Calibri"/>
        <family val="2"/>
        <scheme val="minor"/>
      </rPr>
      <t>2</t>
    </r>
    <r>
      <rPr>
        <sz val="10"/>
        <rFont val="Calibri"/>
        <family val="2"/>
        <scheme val="minor"/>
      </rPr>
      <t xml:space="preserve"> Does not include Applied Technology Education</t>
    </r>
  </si>
  <si>
    <r>
      <rPr>
        <vertAlign val="superscript"/>
        <sz val="10"/>
        <rFont val="Calibri"/>
        <family val="2"/>
        <scheme val="minor"/>
      </rPr>
      <t xml:space="preserve">1 </t>
    </r>
    <r>
      <rPr>
        <sz val="10"/>
        <rFont val="Calibri"/>
        <family val="2"/>
        <scheme val="minor"/>
      </rPr>
      <t>Does not include the School of Medicine and the Regional Dental Education Program</t>
    </r>
  </si>
  <si>
    <t>Institutions are sorted by the type of institution and the year they were founded.</t>
  </si>
  <si>
    <t xml:space="preserve">Note: FTE = Full-Time Equivalent. </t>
  </si>
  <si>
    <r>
      <t>Salt Lake Community College</t>
    </r>
    <r>
      <rPr>
        <vertAlign val="superscript"/>
        <sz val="10"/>
        <rFont val="Calibri"/>
        <family val="2"/>
        <scheme val="minor"/>
      </rPr>
      <t>3</t>
    </r>
  </si>
  <si>
    <t>Utah Valley University</t>
  </si>
  <si>
    <r>
      <t>Snow College</t>
    </r>
    <r>
      <rPr>
        <vertAlign val="superscript"/>
        <sz val="10"/>
        <rFont val="Calibri"/>
        <family val="2"/>
        <scheme val="minor"/>
      </rPr>
      <t>2</t>
    </r>
  </si>
  <si>
    <r>
      <t>University of Utah</t>
    </r>
    <r>
      <rPr>
        <vertAlign val="superscript"/>
        <sz val="10"/>
        <rFont val="Calibri"/>
        <family val="2"/>
        <scheme val="minor"/>
      </rPr>
      <t>1</t>
    </r>
  </si>
  <si>
    <t>Full Cost of Instruction per FTE</t>
  </si>
  <si>
    <t>Direct Cost of Instruction per FTE</t>
  </si>
  <si>
    <t>Student/ Faculty Ratio</t>
  </si>
  <si>
    <t xml:space="preserve"> E &amp; G FTE  Students 2016–17</t>
  </si>
  <si>
    <t>Full Cost of Instruction</t>
  </si>
  <si>
    <t>Direct Cost of Instruction</t>
  </si>
  <si>
    <t>Founded</t>
  </si>
  <si>
    <t>Note: Tuition is equal to two semesters at 15 credit hours each. Lower division (freshman &amp; sophomore) rate only. Higher differential rate for upper division (junior and senior) for University of Utah. Higher differential rates may apply based on institution and program of study. Institutions are sorted by the type of institution and the year they were founded.</t>
  </si>
  <si>
    <t>Nonresident</t>
  </si>
  <si>
    <t>Resident</t>
  </si>
  <si>
    <t>Utah State University - Eastern</t>
  </si>
  <si>
    <t>2018–19</t>
  </si>
  <si>
    <t>2017–18</t>
  </si>
  <si>
    <t>2011–12</t>
  </si>
  <si>
    <t>2010–11</t>
  </si>
  <si>
    <t>2009–10</t>
  </si>
  <si>
    <t>2008–09</t>
  </si>
  <si>
    <t>2007–08</t>
  </si>
  <si>
    <t>2006–07</t>
  </si>
  <si>
    <t>2005–06</t>
  </si>
  <si>
    <t>2004–05</t>
  </si>
  <si>
    <t>2003–04</t>
  </si>
  <si>
    <t>2002–03</t>
  </si>
  <si>
    <t>2001–02</t>
  </si>
  <si>
    <t>2000-01</t>
  </si>
  <si>
    <t>Source: IPEDS Completions Surveys</t>
  </si>
  <si>
    <t>1. Completions counts include Utah State Univeristy - Eastern</t>
  </si>
  <si>
    <t>*Includes Post-Baccalaureate and Post-Master's Certificates for the University of Utah and Utah State University</t>
  </si>
  <si>
    <t>Note: Institutions are sorted by the type of institution and the year they were founded.</t>
  </si>
  <si>
    <t>Total First Professional</t>
  </si>
  <si>
    <t>First Professional</t>
  </si>
  <si>
    <t>Total Doctorate</t>
  </si>
  <si>
    <t>Doctorate</t>
  </si>
  <si>
    <t>Total Master's</t>
  </si>
  <si>
    <t>Master's</t>
  </si>
  <si>
    <t>Total Baccalaureate</t>
  </si>
  <si>
    <t>Dixie State College</t>
  </si>
  <si>
    <t>—</t>
  </si>
  <si>
    <t>Baccalaureate</t>
  </si>
  <si>
    <t>Total Associate's</t>
  </si>
  <si>
    <r>
      <t>Utah State University</t>
    </r>
    <r>
      <rPr>
        <vertAlign val="superscript"/>
        <sz val="10"/>
        <rFont val="Calibri"/>
        <family val="2"/>
        <scheme val="minor"/>
      </rPr>
      <t>1</t>
    </r>
  </si>
  <si>
    <t>Associate's</t>
  </si>
  <si>
    <t>Total Certificates &amp; Awards</t>
  </si>
  <si>
    <t>Certificates &amp; Awards*</t>
  </si>
  <si>
    <t xml:space="preserve">University Totals  </t>
  </si>
  <si>
    <t>5-Year Change</t>
  </si>
  <si>
    <t>1-Year Change</t>
  </si>
  <si>
    <t>2017-18</t>
  </si>
  <si>
    <t>2016-17</t>
  </si>
  <si>
    <t>2014-15</t>
  </si>
  <si>
    <t>2013-14</t>
  </si>
  <si>
    <t>2012-13</t>
  </si>
  <si>
    <t>2011-12</t>
  </si>
  <si>
    <t>2010-11</t>
  </si>
  <si>
    <t>Degree</t>
  </si>
  <si>
    <t>Source: USHE Database, Academic Year 2017–2018</t>
  </si>
  <si>
    <t>Total degrees and awards completed</t>
  </si>
  <si>
    <t>Visual and Performing Arts</t>
  </si>
  <si>
    <t>Transportation and Materials Moving</t>
  </si>
  <si>
    <t>Social Sciences</t>
  </si>
  <si>
    <t>Science Technologies/Technicians</t>
  </si>
  <si>
    <t>Public Administration and Social Service Professions</t>
  </si>
  <si>
    <t>Psychology</t>
  </si>
  <si>
    <t>Precision Production</t>
  </si>
  <si>
    <t>Physical Sciences</t>
  </si>
  <si>
    <t>Philosophy and Religious Studies</t>
  </si>
  <si>
    <t>Personal and Culinary Services</t>
  </si>
  <si>
    <t>Parks, Recreation, Leisure, and Fitness Studies</t>
  </si>
  <si>
    <t>Natural Resources and Conservation</t>
  </si>
  <si>
    <t>Multi/Interdisciplinary Studies</t>
  </si>
  <si>
    <t>Mechanic and Repair Technologies/Technicians</t>
  </si>
  <si>
    <t>Mathematics and Statistics</t>
  </si>
  <si>
    <t>Liberal Arts and Sciences, General Studies And Humanities</t>
  </si>
  <si>
    <t>Legal Professions and Studies</t>
  </si>
  <si>
    <t>Homeland Security, Law Enforcement, Firefighting and Related Protective Services</t>
  </si>
  <si>
    <t>History</t>
  </si>
  <si>
    <t>Health Professions and Related Programs</t>
  </si>
  <si>
    <t>Foreign Languages, Literatures, and Linguistics</t>
  </si>
  <si>
    <t>Family and Consumer Sciences/Human Sciences</t>
  </si>
  <si>
    <t>English Language and Literature/Letters</t>
  </si>
  <si>
    <t>Engineering Technologies and Engineering-Related Fields</t>
  </si>
  <si>
    <t>Engineering</t>
  </si>
  <si>
    <t>Education</t>
  </si>
  <si>
    <t>Construction Trades</t>
  </si>
  <si>
    <t>Computer and Information Sciences and Support Services</t>
  </si>
  <si>
    <t>Communications Technologies/Technicians and Support Services</t>
  </si>
  <si>
    <t>Communication, Journalism, and Related Programs</t>
  </si>
  <si>
    <t>Business, Management, Marketing, And Related Support Services</t>
  </si>
  <si>
    <t>Biological and Biomedical Sciences</t>
  </si>
  <si>
    <t>Area, Ethnic, Cultural, Gender, and Group Studies</t>
  </si>
  <si>
    <t>Architecture and Related Services</t>
  </si>
  <si>
    <t>Agriculture, Agriculture Operations, and Related Sciences</t>
  </si>
  <si>
    <t>USHE Total</t>
  </si>
  <si>
    <t>SLCC</t>
  </si>
  <si>
    <t>UVU</t>
  </si>
  <si>
    <t>DSU</t>
  </si>
  <si>
    <t>SNOW</t>
  </si>
  <si>
    <t>SUU</t>
  </si>
  <si>
    <t>WSU</t>
  </si>
  <si>
    <t>USU</t>
  </si>
  <si>
    <t>U of U</t>
  </si>
  <si>
    <t>Classification of Instructional Program (CIP)</t>
  </si>
  <si>
    <t>Source:  Utah System of Higher Education, Third Week Data</t>
  </si>
  <si>
    <t>Note: Institutions are sorted by the type of institution and the year they were founded. Full-time equivalent students are based on budget-related an self-support enrollments (rounded).</t>
  </si>
  <si>
    <t>% Change</t>
  </si>
  <si>
    <t>Full-Time Equivalent Students</t>
  </si>
  <si>
    <t>Total Headcount</t>
  </si>
  <si>
    <t>Source: Ivory-Boyer Construction Database, Kem C. Gardner Policy Institute, University of Utah</t>
  </si>
  <si>
    <t>Note: e = estimate, f = forecast</t>
  </si>
  <si>
    <t>Add., Alt., and Repairs</t>
  </si>
  <si>
    <t>Nonresidential</t>
  </si>
  <si>
    <t>Residential</t>
  </si>
  <si>
    <t>Value (nominal millions)</t>
  </si>
  <si>
    <t>Total Units</t>
  </si>
  <si>
    <t>Mobile Homes/ Cabins</t>
  </si>
  <si>
    <t>Multi-Family Units</t>
  </si>
  <si>
    <t>Single-Family Units</t>
  </si>
  <si>
    <t>Source: Freddie Mac</t>
  </si>
  <si>
    <t>Note: *through November</t>
  </si>
  <si>
    <t>2018*</t>
  </si>
  <si>
    <t>Mortgage Rate</t>
  </si>
  <si>
    <t>Source: Federal Housing Finance Agency</t>
  </si>
  <si>
    <t>Note: Four-quarter average; 2018 is three-quarter average. Not seasonally adjusted; purchase only.</t>
  </si>
  <si>
    <t>Year-Over Change</t>
  </si>
  <si>
    <t>Index</t>
  </si>
  <si>
    <t>Source:  Utah Geological Survey; Utah Division of Oil, Gas and Mining; U.S. Energy Information Administration</t>
  </si>
  <si>
    <r>
      <t>2</t>
    </r>
    <r>
      <rPr>
        <sz val="10"/>
        <rFont val="Calibri"/>
        <family val="2"/>
        <scheme val="minor"/>
      </rPr>
      <t>Estimated by subtracting refinery receipts from total supply; all crude oil imports are assumed to be accounted for.</t>
    </r>
  </si>
  <si>
    <r>
      <t>1</t>
    </r>
    <r>
      <rPr>
        <sz val="10"/>
        <rFont val="Calibri"/>
        <family val="2"/>
        <scheme val="minor"/>
      </rPr>
      <t>Out-of-state imports only include pipeline shipments; minor imports may arrive by truck, and additional minor imports may come from other states.</t>
    </r>
  </si>
  <si>
    <t>*Estimated</t>
  </si>
  <si>
    <t>Note: Prices and values are in nominal dollars.</t>
  </si>
  <si>
    <t>Million $</t>
  </si>
  <si>
    <t>$/barrel</t>
  </si>
  <si>
    <t>Thousand barrels</t>
  </si>
  <si>
    <t>Value of Utah Crude Oil</t>
  </si>
  <si>
    <t>Wellhead</t>
  </si>
  <si>
    <t>Refinery Beginning Stocks</t>
  </si>
  <si>
    <t>Refinery Inputs</t>
  </si>
  <si>
    <t>Refinery Receipts</t>
  </si>
  <si>
    <r>
      <t>Utah Crude Exports</t>
    </r>
    <r>
      <rPr>
        <b/>
        <vertAlign val="superscript"/>
        <sz val="10"/>
        <rFont val="Calibri"/>
        <family val="2"/>
        <scheme val="minor"/>
      </rPr>
      <t>2</t>
    </r>
  </si>
  <si>
    <t>Canadian Imports</t>
  </si>
  <si>
    <t>Wyoming Imports</t>
  </si>
  <si>
    <t>Colorado Imports</t>
  </si>
  <si>
    <t>Utah Crude Production</t>
  </si>
  <si>
    <t>Value</t>
  </si>
  <si>
    <t>Price</t>
  </si>
  <si>
    <t>Disposition</t>
  </si>
  <si>
    <r>
      <t>Supply</t>
    </r>
    <r>
      <rPr>
        <b/>
        <vertAlign val="superscript"/>
        <sz val="10"/>
        <rFont val="Calibri"/>
        <family val="2"/>
        <scheme val="minor"/>
      </rPr>
      <t>1</t>
    </r>
  </si>
  <si>
    <t>Source:  Utah Geological Survey, U.S. Energy Information Administration, Federal Energy Regulatory Agency</t>
  </si>
  <si>
    <r>
      <t>3</t>
    </r>
    <r>
      <rPr>
        <sz val="10"/>
        <rFont val="Calibri"/>
        <family val="2"/>
        <scheme val="minor"/>
      </rPr>
      <t>Prior to 2012, only the Chevron Petroleum pipeline exported product to the northwest (Idaho and Washington); in 2013 this line was sold to Tesoro (now Andeavor).  Starting in 2012, the UNEV pipeline started shipping product to the Las Vegas area; however, a minor amount of product is offloaded near Cedar City (amount estimated).</t>
    </r>
  </si>
  <si>
    <r>
      <t>2</t>
    </r>
    <r>
      <rPr>
        <sz val="10"/>
        <rFont val="Calibri"/>
        <family val="2"/>
        <scheme val="minor"/>
      </rPr>
      <t>The Pioneer pipeline, originating from Sinclair, WY, is the only pipeline importing petroleum products into Utah.</t>
    </r>
  </si>
  <si>
    <r>
      <t>1</t>
    </r>
    <r>
      <rPr>
        <sz val="10"/>
        <rFont val="Calibri"/>
        <family val="2"/>
        <scheme val="minor"/>
      </rPr>
      <t>Amounts shipped by truck are unknown.</t>
    </r>
  </si>
  <si>
    <t>^Consumption was estimated. *Estimated</t>
  </si>
  <si>
    <t>Note:  Prices are in nominal dollars.</t>
  </si>
  <si>
    <t>2017^</t>
  </si>
  <si>
    <t>$/gallon</t>
  </si>
  <si>
    <t>Diesel</t>
  </si>
  <si>
    <t>Motor Gasoline - Regular Unleaded</t>
  </si>
  <si>
    <r>
      <t>Pipeline Exports to Other States</t>
    </r>
    <r>
      <rPr>
        <b/>
        <vertAlign val="superscript"/>
        <sz val="10"/>
        <rFont val="Calibri"/>
        <family val="2"/>
        <scheme val="minor"/>
      </rPr>
      <t>1,3</t>
    </r>
  </si>
  <si>
    <t>All               Other</t>
  </si>
  <si>
    <t>Distillate Fuel</t>
  </si>
  <si>
    <t>Jet                     Fuel</t>
  </si>
  <si>
    <t>Motor Gasoline</t>
  </si>
  <si>
    <r>
      <t>Refined Product Pipeline Imports</t>
    </r>
    <r>
      <rPr>
        <b/>
        <vertAlign val="superscript"/>
        <sz val="10"/>
        <rFont val="Calibri"/>
        <family val="2"/>
        <scheme val="minor"/>
      </rPr>
      <t>1,2</t>
    </r>
  </si>
  <si>
    <t>Refined Product Production</t>
  </si>
  <si>
    <t>Prices</t>
  </si>
  <si>
    <t>Exports</t>
  </si>
  <si>
    <t>Consumption by Product</t>
  </si>
  <si>
    <t>Supply</t>
  </si>
  <si>
    <t>Source:  Utah Geological Survey; Utah State Tax Commission; Utah Division of Oil, Gas and Mining; U.S. Energy Information Administration</t>
  </si>
  <si>
    <r>
      <rPr>
        <vertAlign val="superscript"/>
        <sz val="10"/>
        <rFont val="Calibri"/>
        <family val="2"/>
        <scheme val="minor"/>
      </rPr>
      <t>1</t>
    </r>
    <r>
      <rPr>
        <sz val="10"/>
        <rFont val="Calibri"/>
        <family val="2"/>
        <scheme val="minor"/>
      </rPr>
      <t>1980–1992 = wet</t>
    </r>
    <r>
      <rPr>
        <vertAlign val="superscript"/>
        <sz val="10"/>
        <rFont val="Calibri"/>
        <family val="2"/>
        <scheme val="minor"/>
      </rPr>
      <t xml:space="preserve"> </t>
    </r>
    <r>
      <rPr>
        <sz val="10"/>
        <rFont val="Calibri"/>
        <family val="2"/>
        <scheme val="minor"/>
      </rPr>
      <t>natural gas, which includes NG liquids; 1993–2018 = dry natural gas.</t>
    </r>
  </si>
  <si>
    <t>na = not available, NG = natural gas, NGL = natural gas liquids</t>
  </si>
  <si>
    <t>Note:  Prices and values are in nominal dollars.</t>
  </si>
  <si>
    <t>na</t>
  </si>
  <si>
    <t>$/bbl</t>
  </si>
  <si>
    <t>$/thousand cubic feet</t>
  </si>
  <si>
    <t>Million cubic feet</t>
  </si>
  <si>
    <t>Thousand bbl</t>
  </si>
  <si>
    <t>Value of NG and NGL</t>
  </si>
  <si>
    <t>Natural Gas Liquids</t>
  </si>
  <si>
    <t>End-Use Industrial</t>
  </si>
  <si>
    <t>End-Use Commercial</t>
  </si>
  <si>
    <t>End-Use Residential</t>
  </si>
  <si>
    <t>Lease, Plant, &amp; Pipeline</t>
  </si>
  <si>
    <t>Electric Utilities</t>
  </si>
  <si>
    <t>Industrial</t>
  </si>
  <si>
    <t>Vehicle               Fuel</t>
  </si>
  <si>
    <t>Commercial</t>
  </si>
  <si>
    <t>Actual                Sales</t>
  </si>
  <si>
    <r>
      <t>Wet/Dry Production</t>
    </r>
    <r>
      <rPr>
        <b/>
        <vertAlign val="superscript"/>
        <sz val="10"/>
        <rFont val="Calibri"/>
        <family val="2"/>
        <scheme val="minor"/>
      </rPr>
      <t>1</t>
    </r>
  </si>
  <si>
    <t>Gross Production</t>
  </si>
  <si>
    <t>Consumption by End Use</t>
  </si>
  <si>
    <t>Production</t>
  </si>
  <si>
    <t>Source:  Utah Geological Survey, U.S. Energy Information Administration</t>
  </si>
  <si>
    <t>$/short ton</t>
  </si>
  <si>
    <t>Thousand short tons</t>
  </si>
  <si>
    <t>Value of Utah Coal</t>
  </si>
  <si>
    <t>End-Use Electric Utilities</t>
  </si>
  <si>
    <t>Mine Mouth</t>
  </si>
  <si>
    <t>To Canada and/or Overseas</t>
  </si>
  <si>
    <t>To Other                   U.S. States</t>
  </si>
  <si>
    <t>Other Industrial</t>
  </si>
  <si>
    <t>Coke                Plants</t>
  </si>
  <si>
    <t>Residential &amp; Commercial</t>
  </si>
  <si>
    <t>Total Distribution                  of Utah Coal</t>
  </si>
  <si>
    <t>Imports</t>
  </si>
  <si>
    <t>Distribution</t>
  </si>
  <si>
    <r>
      <t>2</t>
    </r>
    <r>
      <rPr>
        <sz val="10"/>
        <rFont val="Calibri"/>
        <family val="2"/>
        <scheme val="minor"/>
      </rPr>
      <t>Includes blast furnace gas, propane gas, and other manufactured and waste gases derived from fossil fuels, as well as nonbiogenic municipal solid waste.</t>
    </r>
  </si>
  <si>
    <r>
      <t>1</t>
    </r>
    <r>
      <rPr>
        <sz val="10"/>
        <rFont val="Calibri"/>
        <family val="2"/>
        <scheme val="minor"/>
      </rPr>
      <t>Includes landfill gas, biogenic municipal solid waste, and other biogenic gases.</t>
    </r>
  </si>
  <si>
    <t>¢/kilowatthour</t>
  </si>
  <si>
    <t>MWh/person</t>
  </si>
  <si>
    <t>Gigawatthours</t>
  </si>
  <si>
    <t>All Sectors</t>
  </si>
  <si>
    <t>Residential Consumption Per Capita</t>
  </si>
  <si>
    <r>
      <t>Other</t>
    </r>
    <r>
      <rPr>
        <b/>
        <vertAlign val="superscript"/>
        <sz val="10"/>
        <rFont val="Calibri"/>
        <family val="2"/>
        <scheme val="minor"/>
      </rPr>
      <t>2</t>
    </r>
  </si>
  <si>
    <r>
      <t>Biomass</t>
    </r>
    <r>
      <rPr>
        <b/>
        <vertAlign val="superscript"/>
        <sz val="10"/>
        <rFont val="Calibri"/>
        <family val="2"/>
        <scheme val="minor"/>
      </rPr>
      <t>1</t>
    </r>
  </si>
  <si>
    <t>Solar</t>
  </si>
  <si>
    <t>Wind</t>
  </si>
  <si>
    <t>Geo-thermal</t>
  </si>
  <si>
    <t>Hydro</t>
  </si>
  <si>
    <t>Natural Gas</t>
  </si>
  <si>
    <t>Petroleum</t>
  </si>
  <si>
    <t>Coal</t>
  </si>
  <si>
    <t>Prices by End Use</t>
  </si>
  <si>
    <t>Net Generation by Fuel Type</t>
  </si>
  <si>
    <t>Source: National Park Service; Utah State Tax Commission; Utah Department of Transportation; Department of Workforce Services; Department of Natural Resources; Salt Lake International Airport; Ski Utah; Department of Community &amp; Economic Development; Governor's Office of Economic Development; Kem C. Gardner Policy Institute, University of Utah; Governor's Office of Management and Budget; Governor's Office of Economic Development, Office of Tourism; D.K Shifflet and Associates Ltd; U.S. Travel Association; and OmniTrak Group Inc.</t>
  </si>
  <si>
    <t>Note: Beginning in 2013, Utah State Parks employed a new methodology to calculate recreational visitation. Accommodations taxable sales from 1998 to 2016 were updated February 2018. Employment estimates provided by GOMB (2004-2008) and Kem C. Gardner Policy Institute (2009-present); new methodology employed in 2012. Wage estimates provided by Kem C. Gardner Policy Institute (2009-present); new methodology employed in 2012. Spending estimates provided by D.K. Shifflet (2004-2008) and OmniTrak Group Inc. (2009-present). Tax revenue estimates provided by GOMB (2004-2008) and Kem C. Gardner Policy Institute (2009-present); new methodology employed in 2013. 
*Dollar amounts reported in nominal dollars.</t>
  </si>
  <si>
    <t>1983–
2017 CAGR</t>
  </si>
  <si>
    <t>2016–
2017</t>
  </si>
  <si>
    <t> 4,584,658 </t>
  </si>
  <si>
    <t>Travel-Related Tax Revenue (millions*)</t>
  </si>
  <si>
    <t>Traveler Spending (millions*)</t>
  </si>
  <si>
    <t>Travel-Related Wages (millions*)</t>
  </si>
  <si>
    <t>Travel-Related Jobs</t>
  </si>
  <si>
    <t>Skier Days</t>
  </si>
  <si>
    <t>Salt Lake Int'l. Airport Passengers</t>
  </si>
  <si>
    <t>State Park Visits</t>
  </si>
  <si>
    <t>National Park Visits</t>
  </si>
  <si>
    <t>Accommodations Taxable Sales (millions*)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</si>
</sst>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0.0%"/>
    <numFmt numFmtId="165" formatCode="_(* #,##0.000_);_(* \(#,##0.000\);_(* &quot;-&quot;??_);_(@_)"/>
    <numFmt numFmtId="166" formatCode="_(* #,##0_);_(* \(#,##0\);_(* &quot;-&quot;??_);_(@_)"/>
    <numFmt numFmtId="167" formatCode="0.0"/>
    <numFmt numFmtId="168" formatCode="#,##0.0\ "/>
    <numFmt numFmtId="169" formatCode="#,##0\ "/>
    <numFmt numFmtId="170" formatCode="[$-409]mmmm\ d\,\ yyyy;@"/>
    <numFmt numFmtId="171" formatCode="#,##0.0"/>
    <numFmt numFmtId="172" formatCode="0.0_)"/>
    <numFmt numFmtId="173" formatCode="#,##0,"/>
    <numFmt numFmtId="174" formatCode="&quot;$&quot;#,##0"/>
    <numFmt numFmtId="175" formatCode="&quot;$&quot;#,##0,"/>
    <numFmt numFmtId="176" formatCode="0_);\(0\)"/>
    <numFmt numFmtId="177" formatCode="#,##0.0_);\(#,##0.0\)"/>
    <numFmt numFmtId="178" formatCode="&quot;$&quot;#,##0.0"/>
    <numFmt numFmtId="179" formatCode="&quot;$&quot;#,##0.00"/>
    <numFmt numFmtId="180" formatCode="#,##0.000_);\(#,##0.000\)"/>
    <numFmt numFmtId="181" formatCode="0.000000"/>
    <numFmt numFmtId="182" formatCode="#,##0.00000"/>
    <numFmt numFmtId="183" formatCode="_(* #,##0.00000_);_(* \(#,##0.00000\);_(* &quot;-&quot;??_);_(@_)"/>
    <numFmt numFmtId="184" formatCode="_(* #,##0.0_);_(* \(#,##0.0\);_(* &quot;-&quot;??_);_(@_)"/>
    <numFmt numFmtId="185" formatCode="_-&quot;$&quot;* #,##0.00_-;\-&quot;$&quot;* #,##0.00_-;_-&quot;$&quot;* &quot;-&quot;??_-;_-@_-"/>
    <numFmt numFmtId="186" formatCode="&quot;$&quot;#,##0;\-&quot;$&quot;#,##0"/>
    <numFmt numFmtId="187" formatCode="&quot;$&quot;#,##0.0;\-&quot;$&quot;#,##0.0"/>
    <numFmt numFmtId="188" formatCode="_-&quot;$&quot;* #,##0.0_-;\-&quot;$&quot;* #,##0.0_-;_-&quot;$&quot;* &quot;-&quot;??_-;_-@_-"/>
    <numFmt numFmtId="189" formatCode="#0.0"/>
    <numFmt numFmtId="190" formatCode="0.000%"/>
    <numFmt numFmtId="191" formatCode="#,##0;[Red]#,##0"/>
    <numFmt numFmtId="192" formatCode="_(&quot;$&quot;* #,##0_);_(&quot;$&quot;* \(#,##0\);_(&quot;$&quot;* &quot;-&quot;??_);_(@_)"/>
    <numFmt numFmtId="193" formatCode="0;[Red]0"/>
    <numFmt numFmtId="194" formatCode="??,??0"/>
    <numFmt numFmtId="195" formatCode="0.0000000000000000%"/>
    <numFmt numFmtId="196" formatCode="#,##0.000"/>
    <numFmt numFmtId="197" formatCode="0.0000"/>
    <numFmt numFmtId="198" formatCode="0.000"/>
  </numFmts>
  <fonts count="67">
    <font>
      <sz val="10"/>
      <name val="Arial"/>
      <family val="2"/>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FF0000"/>
      <name val="Myriad Pro"/>
      <family val="2"/>
    </font>
    <font>
      <sz val="10"/>
      <color theme="1"/>
      <name val="Myriad Pro"/>
      <family val="2"/>
    </font>
    <font>
      <sz val="10"/>
      <name val="Myriad Pro"/>
      <family val="2"/>
    </font>
    <font>
      <sz val="10"/>
      <color indexed="10"/>
      <name val="Myriad Pro"/>
      <family val="2"/>
    </font>
    <font>
      <b/>
      <sz val="10"/>
      <color theme="1"/>
      <name val="Myriad Pro"/>
      <family val="2"/>
    </font>
    <font>
      <sz val="10"/>
      <name val="Calibri"/>
      <family val="2"/>
      <scheme val="minor"/>
    </font>
    <font>
      <sz val="10"/>
      <color theme="1"/>
      <name val="Calibri"/>
      <family val="2"/>
      <scheme val="minor"/>
    </font>
    <font>
      <sz val="9"/>
      <color theme="1"/>
      <name val="Calibri"/>
      <family val="2"/>
      <scheme val="minor"/>
    </font>
    <font>
      <sz val="10"/>
      <color indexed="10"/>
      <name val="Calibri"/>
      <family val="2"/>
      <scheme val="minor"/>
    </font>
    <font>
      <b/>
      <sz val="10"/>
      <name val="Calibri"/>
      <family val="2"/>
      <scheme val="minor"/>
    </font>
    <font>
      <b/>
      <sz val="10"/>
      <color theme="1"/>
      <name val="Calibri"/>
      <family val="2"/>
      <scheme val="minor"/>
    </font>
    <font>
      <b/>
      <sz val="10"/>
      <name val="Arial"/>
      <family val="2"/>
    </font>
    <font>
      <b/>
      <sz val="10"/>
      <name val="Myriad Pro"/>
      <family val="2"/>
    </font>
    <font>
      <b/>
      <sz val="15"/>
      <color theme="3"/>
      <name val="Calibri"/>
      <family val="2"/>
      <scheme val="minor"/>
    </font>
    <font>
      <sz val="10"/>
      <name val="Calibri"/>
      <family val="2"/>
    </font>
    <font>
      <sz val="8"/>
      <name val="Myriad Pro"/>
      <family val="2"/>
    </font>
    <font>
      <sz val="12"/>
      <name val="Arial MT"/>
    </font>
    <font>
      <sz val="12"/>
      <name val="Arial"/>
      <family val="2"/>
    </font>
    <font>
      <b/>
      <sz val="10"/>
      <name val="Calibri"/>
      <family val="2"/>
    </font>
    <font>
      <sz val="10"/>
      <name val="MS Sans Serif"/>
    </font>
    <font>
      <sz val="10"/>
      <color indexed="8"/>
      <name val="Calibri"/>
      <family val="2"/>
      <scheme val="minor"/>
    </font>
    <font>
      <sz val="10"/>
      <color rgb="FFFF0000"/>
      <name val="Calibri"/>
      <family val="2"/>
      <scheme val="minor"/>
    </font>
    <font>
      <sz val="10"/>
      <name val="MS Sans Serif"/>
      <family val="2"/>
    </font>
    <font>
      <u/>
      <sz val="10"/>
      <name val="Calibri"/>
      <family val="2"/>
      <scheme val="minor"/>
    </font>
    <font>
      <sz val="10"/>
      <name val="Verdana"/>
      <family val="2"/>
    </font>
    <font>
      <b/>
      <sz val="10"/>
      <name val="Verdana"/>
      <family val="2"/>
    </font>
    <font>
      <sz val="10"/>
      <color theme="1"/>
      <name val="Verdana"/>
      <family val="2"/>
    </font>
    <font>
      <sz val="10"/>
      <color rgb="FF000000"/>
      <name val="Calibri"/>
      <family val="2"/>
      <scheme val="minor"/>
    </font>
    <font>
      <b/>
      <sz val="10"/>
      <color theme="1"/>
      <name val="Verdana"/>
      <family val="2"/>
    </font>
    <font>
      <sz val="11"/>
      <color indexed="8"/>
      <name val="Calibri"/>
      <family val="2"/>
      <scheme val="minor"/>
    </font>
    <font>
      <sz val="10"/>
      <color theme="0"/>
      <name val="Calibri"/>
      <family val="2"/>
      <scheme val="minor"/>
    </font>
    <font>
      <b/>
      <sz val="11"/>
      <color theme="1"/>
      <name val="Calibri"/>
      <family val="2"/>
      <scheme val="minor"/>
    </font>
    <font>
      <b/>
      <sz val="10"/>
      <color indexed="8"/>
      <name val="Calibri"/>
      <family val="2"/>
      <scheme val="minor"/>
    </font>
    <font>
      <b/>
      <i/>
      <sz val="10"/>
      <name val="Myriad Pro"/>
      <family val="2"/>
    </font>
    <font>
      <sz val="11"/>
      <color indexed="8"/>
      <name val="Calibri"/>
      <family val="2"/>
    </font>
    <font>
      <u/>
      <sz val="10"/>
      <color indexed="12"/>
      <name val="Arial"/>
      <family val="2"/>
    </font>
    <font>
      <u/>
      <sz val="10"/>
      <name val="Myriad Pro"/>
      <family val="2"/>
    </font>
    <font>
      <sz val="10"/>
      <color rgb="FF222222"/>
      <name val="Calibri"/>
      <family val="2"/>
      <scheme val="minor"/>
    </font>
    <font>
      <b/>
      <sz val="10"/>
      <color rgb="FF000000"/>
      <name val="Calibri"/>
      <family val="2"/>
      <scheme val="minor"/>
    </font>
    <font>
      <i/>
      <sz val="10"/>
      <name val="Calibri"/>
      <family val="2"/>
      <scheme val="minor"/>
    </font>
    <font>
      <sz val="10"/>
      <color theme="5"/>
      <name val="Myriad Pro"/>
      <family val="2"/>
    </font>
    <font>
      <i/>
      <sz val="10"/>
      <color theme="5"/>
      <name val="Calibri"/>
      <family val="2"/>
      <scheme val="minor"/>
    </font>
    <font>
      <i/>
      <sz val="10"/>
      <color theme="1"/>
      <name val="Calibri"/>
      <family val="2"/>
      <scheme val="minor"/>
    </font>
    <font>
      <b/>
      <sz val="10"/>
      <color theme="5"/>
      <name val="Myriad Pro"/>
      <family val="2"/>
    </font>
    <font>
      <sz val="10"/>
      <color theme="0" tint="-0.14999847407452621"/>
      <name val="Calibri"/>
      <family val="2"/>
      <scheme val="minor"/>
    </font>
    <font>
      <b/>
      <sz val="10"/>
      <color rgb="FFFF0000"/>
      <name val="Myriad Pro"/>
      <family val="2"/>
    </font>
    <font>
      <b/>
      <sz val="10"/>
      <color rgb="FFFF0000"/>
      <name val="Calibri"/>
      <family val="2"/>
      <scheme val="minor"/>
    </font>
    <font>
      <vertAlign val="superscript"/>
      <sz val="10"/>
      <name val="Calibri"/>
      <family val="2"/>
      <scheme val="minor"/>
    </font>
    <font>
      <sz val="10"/>
      <color theme="1"/>
      <name val="Calibri Light"/>
      <family val="2"/>
      <scheme val="major"/>
    </font>
    <font>
      <sz val="9"/>
      <name val="Calibri"/>
      <family val="2"/>
      <scheme val="minor"/>
    </font>
    <font>
      <i/>
      <sz val="10"/>
      <name val="Myriad Pro"/>
      <family val="2"/>
    </font>
    <font>
      <sz val="10"/>
      <name val="Courier"/>
      <family val="1"/>
    </font>
    <font>
      <sz val="10"/>
      <name val="Times New Roman"/>
      <family val="1"/>
    </font>
    <font>
      <sz val="11"/>
      <name val="Myriad Pro"/>
      <family val="2"/>
    </font>
    <font>
      <sz val="11"/>
      <name val="Calibri"/>
      <family val="2"/>
      <scheme val="minor"/>
    </font>
    <font>
      <sz val="12"/>
      <name val="Times New Roman"/>
      <family val="1"/>
    </font>
    <font>
      <b/>
      <sz val="11"/>
      <name val="Myriad Pro"/>
      <family val="2"/>
    </font>
    <font>
      <b/>
      <sz val="8"/>
      <name val="Calibri"/>
      <family val="2"/>
      <scheme val="minor"/>
    </font>
    <font>
      <b/>
      <vertAlign val="superscript"/>
      <sz val="10"/>
      <name val="Calibri"/>
      <family val="2"/>
      <scheme val="minor"/>
    </font>
    <font>
      <sz val="8"/>
      <name val="Calibri"/>
      <family val="2"/>
      <scheme val="minor"/>
    </font>
    <font>
      <b/>
      <sz val="8"/>
      <name val="Myriad Pro"/>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9"/>
      </patternFill>
    </fill>
    <fill>
      <patternFill patternType="solid">
        <fgColor theme="0"/>
        <bgColor indexed="24"/>
      </patternFill>
    </fill>
    <fill>
      <patternFill patternType="solid">
        <fgColor indexed="9"/>
        <bgColor indexed="24"/>
      </patternFill>
    </fill>
    <fill>
      <patternFill patternType="solid">
        <fgColor indexed="9"/>
      </patternFill>
    </fill>
    <fill>
      <patternFill patternType="solid">
        <fgColor rgb="FFFFFFFF"/>
        <bgColor indexed="64"/>
      </patternFill>
    </fill>
    <fill>
      <patternFill patternType="solid">
        <fgColor indexed="9"/>
        <bgColor indexed="17"/>
      </patternFill>
    </fill>
  </fills>
  <borders count="3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ck">
        <color theme="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s>
  <cellStyleXfs count="61">
    <xf numFmtId="0" fontId="0"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2" fontId="5" fillId="0" borderId="0" applyFont="0" applyFill="0" applyBorder="0" applyAlignment="0" applyProtection="0"/>
    <xf numFmtId="0" fontId="2" fillId="0" borderId="0"/>
    <xf numFmtId="0" fontId="19" fillId="0" borderId="16" applyNumberFormat="0" applyFill="0" applyAlignment="0" applyProtection="0"/>
    <xf numFmtId="0" fontId="5" fillId="0" borderId="0"/>
    <xf numFmtId="9" fontId="2" fillId="0" borderId="0" applyFont="0" applyFill="0" applyBorder="0" applyAlignment="0" applyProtection="0"/>
    <xf numFmtId="0" fontId="5" fillId="0" borderId="0">
      <alignment vertical="top"/>
    </xf>
    <xf numFmtId="43" fontId="5" fillId="0" borderId="0" applyFont="0" applyFill="0" applyBorder="0" applyAlignment="0" applyProtection="0"/>
    <xf numFmtId="2" fontId="22" fillId="7" borderId="0"/>
    <xf numFmtId="0" fontId="2" fillId="0" borderId="0"/>
    <xf numFmtId="9" fontId="5" fillId="0" borderId="0" applyFont="0" applyFill="0" applyBorder="0" applyAlignment="0" applyProtection="0"/>
    <xf numFmtId="0" fontId="23" fillId="0" borderId="0" applyFill="0" applyBorder="0"/>
    <xf numFmtId="0" fontId="5" fillId="0" borderId="0"/>
    <xf numFmtId="43" fontId="2" fillId="0" borderId="0" applyFont="0" applyFill="0" applyBorder="0" applyAlignment="0" applyProtection="0"/>
    <xf numFmtId="0" fontId="5" fillId="0" borderId="0"/>
    <xf numFmtId="44"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5" fillId="0" borderId="0"/>
    <xf numFmtId="0" fontId="25" fillId="0" borderId="0"/>
    <xf numFmtId="9"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0" fontId="1" fillId="0" borderId="0"/>
    <xf numFmtId="0" fontId="1" fillId="0" borderId="0" applyFont="0" applyFill="0" applyBorder="0" applyAlignment="0" applyProtection="0"/>
    <xf numFmtId="185" fontId="1" fillId="0" borderId="0" applyFont="0" applyFill="0" applyBorder="0" applyAlignment="0" applyProtection="0"/>
    <xf numFmtId="0" fontId="35" fillId="0" borderId="0"/>
    <xf numFmtId="0" fontId="2" fillId="0" borderId="0"/>
    <xf numFmtId="9"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0" fontId="5" fillId="0" borderId="0"/>
    <xf numFmtId="0" fontId="41" fillId="0" borderId="0" applyNumberFormat="0" applyFill="0" applyBorder="0" applyAlignment="0" applyProtection="0">
      <alignment vertical="top"/>
      <protection locked="0"/>
    </xf>
    <xf numFmtId="44" fontId="40" fillId="0" borderId="0" applyFont="0" applyFill="0" applyBorder="0" applyAlignment="0" applyProtection="0"/>
    <xf numFmtId="44"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0" fontId="5" fillId="0" borderId="0"/>
    <xf numFmtId="0" fontId="57" fillId="0" borderId="0"/>
    <xf numFmtId="37" fontId="57" fillId="0" borderId="0"/>
    <xf numFmtId="0" fontId="5" fillId="0" borderId="0"/>
    <xf numFmtId="0" fontId="5" fillId="0" borderId="0">
      <alignment vertical="top"/>
    </xf>
    <xf numFmtId="0" fontId="5" fillId="0" borderId="0"/>
    <xf numFmtId="0" fontId="2" fillId="0" borderId="0"/>
    <xf numFmtId="0" fontId="58" fillId="0" borderId="0"/>
    <xf numFmtId="9" fontId="58" fillId="0" borderId="0" applyFont="0" applyFill="0" applyBorder="0" applyAlignment="0" applyProtection="0"/>
    <xf numFmtId="10" fontId="5" fillId="0" borderId="0" applyFont="0" applyFill="0" applyBorder="0" applyAlignment="0" applyProtection="0"/>
    <xf numFmtId="44" fontId="58" fillId="0" borderId="0" applyFont="0" applyFill="0" applyBorder="0" applyAlignment="0" applyProtection="0"/>
    <xf numFmtId="0" fontId="61" fillId="4" borderId="0"/>
    <xf numFmtId="10" fontId="5" fillId="0" borderId="0" applyFont="0" applyFill="0" applyBorder="0" applyAlignment="0" applyProtection="0"/>
    <xf numFmtId="0" fontId="5" fillId="0" borderId="0">
      <alignment vertical="top"/>
    </xf>
  </cellStyleXfs>
  <cellXfs count="1976">
    <xf numFmtId="0" fontId="0" fillId="0" borderId="0" xfId="0"/>
    <xf numFmtId="0" fontId="7" fillId="2" borderId="0" xfId="0" applyFont="1" applyFill="1"/>
    <xf numFmtId="0" fontId="7" fillId="2" borderId="0" xfId="3" applyFont="1" applyFill="1"/>
    <xf numFmtId="0" fontId="8" fillId="0" borderId="0" xfId="0" applyFont="1"/>
    <xf numFmtId="0" fontId="8" fillId="2" borderId="0" xfId="4" applyFont="1" applyFill="1"/>
    <xf numFmtId="0" fontId="8" fillId="2" borderId="0" xfId="4" applyFont="1" applyFill="1" applyBorder="1"/>
    <xf numFmtId="0" fontId="8" fillId="2" borderId="0" xfId="4" applyFont="1" applyFill="1" applyAlignment="1">
      <alignment horizontal="right"/>
    </xf>
    <xf numFmtId="0" fontId="9" fillId="2" borderId="0" xfId="4" applyFont="1" applyFill="1"/>
    <xf numFmtId="0" fontId="8" fillId="2" borderId="0" xfId="4" applyFont="1" applyFill="1" applyBorder="1" applyAlignment="1">
      <alignment horizontal="right"/>
    </xf>
    <xf numFmtId="0" fontId="8" fillId="2" borderId="0" xfId="4" applyFont="1" applyFill="1" applyAlignment="1"/>
    <xf numFmtId="3" fontId="8" fillId="2" borderId="0" xfId="4" applyNumberFormat="1" applyFont="1" applyFill="1"/>
    <xf numFmtId="0" fontId="7" fillId="2" borderId="0" xfId="3" applyFont="1" applyFill="1" applyAlignment="1">
      <alignment horizontal="center"/>
    </xf>
    <xf numFmtId="164" fontId="7" fillId="2" borderId="0" xfId="0" applyNumberFormat="1" applyFont="1" applyFill="1"/>
    <xf numFmtId="0" fontId="10" fillId="2" borderId="0" xfId="0" applyFont="1" applyFill="1"/>
    <xf numFmtId="164" fontId="10" fillId="2" borderId="0" xfId="0" applyNumberFormat="1" applyFont="1" applyFill="1"/>
    <xf numFmtId="0" fontId="8" fillId="3" borderId="0" xfId="0" applyFont="1" applyFill="1"/>
    <xf numFmtId="1" fontId="8" fillId="3" borderId="0" xfId="0" applyNumberFormat="1" applyFont="1" applyFill="1" applyBorder="1"/>
    <xf numFmtId="1" fontId="8" fillId="3" borderId="0" xfId="0" applyNumberFormat="1" applyFont="1" applyFill="1"/>
    <xf numFmtId="0" fontId="8" fillId="3" borderId="0" xfId="0" applyFont="1" applyFill="1" applyAlignment="1">
      <alignment wrapText="1"/>
    </xf>
    <xf numFmtId="3" fontId="11" fillId="2" borderId="1" xfId="0" applyNumberFormat="1" applyFont="1" applyFill="1" applyBorder="1" applyAlignment="1">
      <alignment horizontal="right"/>
    </xf>
    <xf numFmtId="3" fontId="11" fillId="2" borderId="0" xfId="0" applyNumberFormat="1" applyFont="1" applyFill="1" applyBorder="1" applyAlignment="1">
      <alignment horizontal="right"/>
    </xf>
    <xf numFmtId="3" fontId="11" fillId="2" borderId="4" xfId="0" applyNumberFormat="1" applyFont="1" applyFill="1" applyBorder="1" applyAlignment="1">
      <alignment horizontal="right"/>
    </xf>
    <xf numFmtId="3" fontId="11" fillId="2" borderId="0" xfId="0" applyNumberFormat="1" applyFont="1" applyFill="1" applyBorder="1"/>
    <xf numFmtId="3" fontId="12" fillId="2" borderId="4" xfId="0" applyNumberFormat="1" applyFont="1" applyFill="1" applyBorder="1" applyAlignment="1">
      <alignment horizontal="right"/>
    </xf>
    <xf numFmtId="3" fontId="11" fillId="2" borderId="2" xfId="0" applyNumberFormat="1" applyFont="1" applyFill="1" applyBorder="1"/>
    <xf numFmtId="0" fontId="12" fillId="2" borderId="0" xfId="0" applyFont="1" applyFill="1" applyBorder="1"/>
    <xf numFmtId="164" fontId="12" fillId="2" borderId="0" xfId="3" applyNumberFormat="1" applyFont="1" applyFill="1"/>
    <xf numFmtId="0" fontId="12" fillId="2" borderId="0" xfId="3" applyFont="1" applyFill="1" applyBorder="1"/>
    <xf numFmtId="3" fontId="12" fillId="2" borderId="0" xfId="3" applyNumberFormat="1" applyFont="1" applyFill="1" applyBorder="1"/>
    <xf numFmtId="0" fontId="12" fillId="2" borderId="0" xfId="0" applyFont="1" applyFill="1"/>
    <xf numFmtId="0" fontId="12" fillId="2" borderId="0" xfId="3" applyFont="1" applyFill="1" applyAlignment="1">
      <alignment horizontal="left" indent="1"/>
    </xf>
    <xf numFmtId="0" fontId="12" fillId="2" borderId="0" xfId="3" applyFont="1" applyFill="1"/>
    <xf numFmtId="0" fontId="11" fillId="2" borderId="5" xfId="0" applyFont="1" applyFill="1" applyBorder="1" applyAlignment="1">
      <alignment horizontal="center"/>
    </xf>
    <xf numFmtId="0" fontId="12" fillId="2" borderId="5" xfId="0" applyFont="1" applyFill="1" applyBorder="1" applyAlignment="1">
      <alignment horizontal="center"/>
    </xf>
    <xf numFmtId="0" fontId="12" fillId="3" borderId="5" xfId="0" applyFont="1" applyFill="1" applyBorder="1" applyAlignment="1">
      <alignment horizontal="center"/>
    </xf>
    <xf numFmtId="3" fontId="12" fillId="2" borderId="0" xfId="0" applyNumberFormat="1" applyFont="1" applyFill="1" applyBorder="1"/>
    <xf numFmtId="3" fontId="12" fillId="2" borderId="0" xfId="0" applyNumberFormat="1" applyFont="1" applyFill="1" applyBorder="1" applyAlignment="1">
      <alignment horizontal="right"/>
    </xf>
    <xf numFmtId="3" fontId="12" fillId="2" borderId="4" xfId="0" applyNumberFormat="1" applyFont="1" applyFill="1" applyBorder="1"/>
    <xf numFmtId="3" fontId="12" fillId="3" borderId="0" xfId="0" applyNumberFormat="1" applyFont="1" applyFill="1" applyBorder="1"/>
    <xf numFmtId="3" fontId="12" fillId="3" borderId="0" xfId="0" applyNumberFormat="1" applyFont="1" applyFill="1" applyBorder="1" applyAlignment="1">
      <alignment horizontal="right"/>
    </xf>
    <xf numFmtId="3" fontId="12" fillId="3" borderId="4" xfId="0" applyNumberFormat="1" applyFont="1" applyFill="1" applyBorder="1" applyAlignment="1">
      <alignment horizontal="right"/>
    </xf>
    <xf numFmtId="0" fontId="0" fillId="0" borderId="0" xfId="0" applyBorder="1"/>
    <xf numFmtId="0" fontId="12" fillId="3" borderId="3" xfId="0" applyFont="1" applyFill="1" applyBorder="1" applyAlignment="1">
      <alignment horizontal="center"/>
    </xf>
    <xf numFmtId="3" fontId="12" fillId="3" borderId="2" xfId="0" applyNumberFormat="1" applyFont="1" applyFill="1" applyBorder="1"/>
    <xf numFmtId="3" fontId="12" fillId="3" borderId="2" xfId="0" applyNumberFormat="1" applyFont="1" applyFill="1" applyBorder="1" applyAlignment="1">
      <alignment horizontal="right"/>
    </xf>
    <xf numFmtId="3" fontId="12" fillId="3" borderId="1" xfId="0" applyNumberFormat="1" applyFont="1" applyFill="1" applyBorder="1" applyAlignment="1">
      <alignment horizontal="right"/>
    </xf>
    <xf numFmtId="0" fontId="12" fillId="3" borderId="0" xfId="0" applyFont="1" applyFill="1"/>
    <xf numFmtId="0" fontId="12" fillId="3" borderId="10" xfId="0" applyFont="1" applyFill="1" applyBorder="1" applyAlignment="1">
      <alignment horizontal="center"/>
    </xf>
    <xf numFmtId="0" fontId="12" fillId="3" borderId="9" xfId="0" applyFont="1" applyFill="1" applyBorder="1" applyAlignment="1">
      <alignment horizontal="center"/>
    </xf>
    <xf numFmtId="0" fontId="11" fillId="2" borderId="5" xfId="4" applyFont="1" applyFill="1" applyBorder="1"/>
    <xf numFmtId="0" fontId="11" fillId="2" borderId="0" xfId="4" applyFont="1" applyFill="1" applyBorder="1" applyAlignment="1">
      <alignment horizontal="right"/>
    </xf>
    <xf numFmtId="0" fontId="11" fillId="2" borderId="3" xfId="4" applyFont="1" applyFill="1" applyBorder="1"/>
    <xf numFmtId="3" fontId="11" fillId="2" borderId="0" xfId="4" applyNumberFormat="1" applyFont="1" applyFill="1" applyBorder="1" applyAlignment="1">
      <alignment horizontal="right"/>
    </xf>
    <xf numFmtId="3" fontId="11" fillId="2" borderId="0" xfId="4" applyNumberFormat="1" applyFont="1" applyFill="1" applyBorder="1"/>
    <xf numFmtId="3" fontId="11" fillId="2" borderId="4" xfId="4" applyNumberFormat="1" applyFont="1" applyFill="1" applyBorder="1"/>
    <xf numFmtId="164" fontId="11" fillId="2" borderId="4" xfId="4" applyNumberFormat="1" applyFont="1" applyFill="1" applyBorder="1" applyAlignment="1">
      <alignment horizontal="right"/>
    </xf>
    <xf numFmtId="3" fontId="11" fillId="2" borderId="2" xfId="4" applyNumberFormat="1" applyFont="1" applyFill="1" applyBorder="1" applyAlignment="1">
      <alignment horizontal="right"/>
    </xf>
    <xf numFmtId="3" fontId="11" fillId="2" borderId="2" xfId="4" applyNumberFormat="1" applyFont="1" applyFill="1" applyBorder="1"/>
    <xf numFmtId="3" fontId="11" fillId="2" borderId="1" xfId="4" applyNumberFormat="1" applyFont="1" applyFill="1" applyBorder="1"/>
    <xf numFmtId="3" fontId="11" fillId="2" borderId="9" xfId="4" applyNumberFormat="1" applyFont="1" applyFill="1" applyBorder="1" applyAlignment="1">
      <alignment horizontal="right"/>
    </xf>
    <xf numFmtId="164" fontId="11" fillId="2" borderId="1" xfId="4" applyNumberFormat="1" applyFont="1" applyFill="1" applyBorder="1" applyAlignment="1">
      <alignment horizontal="right"/>
    </xf>
    <xf numFmtId="0" fontId="11" fillId="2" borderId="10" xfId="4" applyFont="1" applyFill="1" applyBorder="1"/>
    <xf numFmtId="164" fontId="11" fillId="2" borderId="0" xfId="4" applyNumberFormat="1" applyFont="1" applyFill="1" applyBorder="1" applyAlignment="1">
      <alignment horizontal="right"/>
    </xf>
    <xf numFmtId="3" fontId="11" fillId="2" borderId="6" xfId="4" applyNumberFormat="1" applyFont="1" applyFill="1" applyBorder="1" applyAlignment="1">
      <alignment horizontal="right"/>
    </xf>
    <xf numFmtId="3" fontId="11" fillId="2" borderId="4" xfId="4" applyNumberFormat="1" applyFont="1" applyFill="1" applyBorder="1" applyAlignment="1">
      <alignment horizontal="right"/>
    </xf>
    <xf numFmtId="3" fontId="11" fillId="2" borderId="1" xfId="4" applyNumberFormat="1" applyFont="1" applyFill="1" applyBorder="1" applyAlignment="1">
      <alignment horizontal="right"/>
    </xf>
    <xf numFmtId="0" fontId="11" fillId="2" borderId="0" xfId="4" applyFont="1" applyFill="1"/>
    <xf numFmtId="1" fontId="11" fillId="2" borderId="0" xfId="4" applyNumberFormat="1" applyFont="1" applyFill="1" applyAlignment="1">
      <alignment horizontal="right"/>
    </xf>
    <xf numFmtId="0" fontId="11" fillId="2" borderId="0" xfId="4" applyFont="1" applyFill="1" applyAlignment="1">
      <alignment horizontal="right"/>
    </xf>
    <xf numFmtId="0" fontId="14" fillId="2" borderId="0" xfId="4" applyFont="1" applyFill="1"/>
    <xf numFmtId="164" fontId="14" fillId="2" borderId="0" xfId="5" applyNumberFormat="1" applyFont="1" applyFill="1"/>
    <xf numFmtId="0" fontId="11" fillId="2" borderId="0" xfId="4" applyFont="1" applyFill="1" applyAlignment="1"/>
    <xf numFmtId="0" fontId="11" fillId="2" borderId="0" xfId="4" applyFont="1" applyFill="1" applyAlignment="1">
      <alignment horizontal="left" indent="3"/>
    </xf>
    <xf numFmtId="0" fontId="14" fillId="2" borderId="0" xfId="4" applyFont="1" applyFill="1" applyAlignment="1"/>
    <xf numFmtId="0" fontId="15" fillId="2" borderId="14" xfId="4" applyFont="1" applyFill="1" applyBorder="1"/>
    <xf numFmtId="3" fontId="15" fillId="2" borderId="12" xfId="4" applyNumberFormat="1" applyFont="1" applyFill="1" applyBorder="1" applyAlignment="1">
      <alignment horizontal="right"/>
    </xf>
    <xf numFmtId="3" fontId="15" fillId="2" borderId="13" xfId="4" applyNumberFormat="1" applyFont="1" applyFill="1" applyBorder="1" applyAlignment="1">
      <alignment horizontal="right"/>
    </xf>
    <xf numFmtId="164" fontId="15" fillId="2" borderId="11" xfId="4" applyNumberFormat="1" applyFont="1" applyFill="1" applyBorder="1" applyAlignment="1">
      <alignment horizontal="right"/>
    </xf>
    <xf numFmtId="0" fontId="12" fillId="2" borderId="4" xfId="0" applyFont="1" applyFill="1" applyBorder="1"/>
    <xf numFmtId="3" fontId="12" fillId="2" borderId="0" xfId="0" applyNumberFormat="1" applyFont="1" applyFill="1"/>
    <xf numFmtId="0" fontId="12" fillId="2" borderId="5" xfId="3" applyFont="1" applyFill="1" applyBorder="1" applyAlignment="1">
      <alignment horizontal="center"/>
    </xf>
    <xf numFmtId="0" fontId="12" fillId="2" borderId="10" xfId="3" applyFont="1" applyFill="1" applyBorder="1"/>
    <xf numFmtId="0" fontId="12" fillId="2" borderId="4" xfId="3" applyFont="1" applyFill="1" applyBorder="1"/>
    <xf numFmtId="0" fontId="12" fillId="2" borderId="3" xfId="3" applyFont="1" applyFill="1" applyBorder="1" applyAlignment="1">
      <alignment horizontal="center"/>
    </xf>
    <xf numFmtId="0" fontId="12" fillId="2" borderId="9" xfId="3" applyFont="1" applyFill="1" applyBorder="1"/>
    <xf numFmtId="3" fontId="12" fillId="2" borderId="4" xfId="0" quotePrefix="1" applyNumberFormat="1" applyFont="1" applyFill="1" applyBorder="1" applyAlignment="1">
      <alignment horizontal="right"/>
    </xf>
    <xf numFmtId="3" fontId="12" fillId="2" borderId="0" xfId="0" quotePrefix="1" applyNumberFormat="1" applyFont="1" applyFill="1" applyBorder="1" applyAlignment="1">
      <alignment horizontal="right"/>
    </xf>
    <xf numFmtId="164" fontId="12" fillId="2" borderId="4" xfId="3" applyNumberFormat="1" applyFont="1" applyFill="1" applyBorder="1"/>
    <xf numFmtId="3" fontId="12" fillId="2" borderId="0" xfId="3" quotePrefix="1" applyNumberFormat="1" applyFont="1" applyFill="1" applyBorder="1" applyAlignment="1" applyProtection="1">
      <alignment horizontal="right"/>
      <protection locked="0"/>
    </xf>
    <xf numFmtId="3" fontId="12" fillId="2" borderId="4" xfId="3" quotePrefix="1" applyNumberFormat="1" applyFont="1" applyFill="1" applyBorder="1" applyAlignment="1" applyProtection="1">
      <alignment horizontal="right"/>
      <protection locked="0"/>
    </xf>
    <xf numFmtId="0" fontId="12" fillId="2" borderId="10" xfId="0" applyNumberFormat="1" applyFont="1" applyFill="1" applyBorder="1" applyAlignment="1">
      <alignment horizontal="left"/>
    </xf>
    <xf numFmtId="0" fontId="16" fillId="2" borderId="0" xfId="0" applyNumberFormat="1" applyFont="1" applyFill="1" applyBorder="1" applyAlignment="1">
      <alignment horizontal="left"/>
    </xf>
    <xf numFmtId="3" fontId="16" fillId="2" borderId="0" xfId="0" quotePrefix="1" applyNumberFormat="1" applyFont="1" applyFill="1" applyBorder="1" applyAlignment="1">
      <alignment horizontal="right"/>
    </xf>
    <xf numFmtId="0" fontId="16" fillId="2" borderId="10" xfId="0" applyNumberFormat="1" applyFont="1" applyFill="1" applyBorder="1" applyAlignment="1">
      <alignment horizontal="left"/>
    </xf>
    <xf numFmtId="3" fontId="16" fillId="2" borderId="0" xfId="3" quotePrefix="1" applyNumberFormat="1" applyFont="1" applyFill="1" applyBorder="1" applyAlignment="1" applyProtection="1">
      <alignment horizontal="right"/>
      <protection locked="0"/>
    </xf>
    <xf numFmtId="0" fontId="12" fillId="2" borderId="0" xfId="0" applyNumberFormat="1" applyFont="1" applyFill="1" applyBorder="1" applyAlignment="1">
      <alignment horizontal="left"/>
    </xf>
    <xf numFmtId="3" fontId="16" fillId="2" borderId="4" xfId="0" quotePrefix="1" applyNumberFormat="1" applyFont="1" applyFill="1" applyBorder="1" applyAlignment="1">
      <alignment horizontal="right"/>
    </xf>
    <xf numFmtId="3" fontId="16" fillId="2" borderId="0" xfId="3" applyNumberFormat="1" applyFont="1" applyFill="1" applyBorder="1"/>
    <xf numFmtId="0" fontId="12" fillId="2" borderId="9" xfId="0" applyNumberFormat="1" applyFont="1" applyFill="1" applyBorder="1" applyAlignment="1">
      <alignment horizontal="left"/>
    </xf>
    <xf numFmtId="3" fontId="12" fillId="2" borderId="1" xfId="0" quotePrefix="1" applyNumberFormat="1" applyFont="1" applyFill="1" applyBorder="1" applyAlignment="1">
      <alignment horizontal="right"/>
    </xf>
    <xf numFmtId="0" fontId="12" fillId="2" borderId="2" xfId="0" applyNumberFormat="1" applyFont="1" applyFill="1" applyBorder="1" applyAlignment="1">
      <alignment horizontal="left"/>
    </xf>
    <xf numFmtId="3" fontId="12" fillId="2" borderId="2" xfId="0" quotePrefix="1" applyNumberFormat="1" applyFont="1" applyFill="1" applyBorder="1" applyAlignment="1">
      <alignment horizontal="right"/>
    </xf>
    <xf numFmtId="3" fontId="12" fillId="2" borderId="2" xfId="3" quotePrefix="1" applyNumberFormat="1" applyFont="1" applyFill="1" applyBorder="1" applyAlignment="1" applyProtection="1">
      <alignment horizontal="right"/>
      <protection locked="0"/>
    </xf>
    <xf numFmtId="3" fontId="12" fillId="2" borderId="2" xfId="3" applyNumberFormat="1" applyFont="1" applyFill="1" applyBorder="1"/>
    <xf numFmtId="0" fontId="16" fillId="2" borderId="9" xfId="0" applyNumberFormat="1" applyFont="1" applyFill="1" applyBorder="1" applyAlignment="1">
      <alignment horizontal="left"/>
    </xf>
    <xf numFmtId="3" fontId="16" fillId="2" borderId="2" xfId="0" quotePrefix="1" applyNumberFormat="1" applyFont="1" applyFill="1" applyBorder="1" applyAlignment="1">
      <alignment horizontal="right"/>
    </xf>
    <xf numFmtId="0" fontId="16" fillId="2" borderId="2" xfId="0" applyFont="1" applyFill="1" applyBorder="1"/>
    <xf numFmtId="0" fontId="12" fillId="4" borderId="14" xfId="0" applyFont="1" applyFill="1" applyBorder="1" applyAlignment="1">
      <alignment horizontal="center"/>
    </xf>
    <xf numFmtId="0" fontId="12" fillId="4" borderId="12" xfId="0" applyFont="1" applyFill="1" applyBorder="1"/>
    <xf numFmtId="167" fontId="12" fillId="4" borderId="11" xfId="0" applyNumberFormat="1" applyFont="1" applyFill="1" applyBorder="1"/>
    <xf numFmtId="0" fontId="12" fillId="4" borderId="5" xfId="0" applyFont="1" applyFill="1" applyBorder="1" applyAlignment="1">
      <alignment horizontal="center"/>
    </xf>
    <xf numFmtId="0" fontId="16" fillId="4" borderId="0" xfId="0" applyFont="1" applyFill="1" applyBorder="1"/>
    <xf numFmtId="167" fontId="16" fillId="4" borderId="4" xfId="0" applyNumberFormat="1" applyFont="1" applyFill="1" applyBorder="1"/>
    <xf numFmtId="0" fontId="12" fillId="4" borderId="0" xfId="0" applyFont="1" applyFill="1" applyBorder="1"/>
    <xf numFmtId="167" fontId="12" fillId="4" borderId="4" xfId="0" applyNumberFormat="1" applyFont="1" applyFill="1" applyBorder="1"/>
    <xf numFmtId="167" fontId="11" fillId="4" borderId="4" xfId="0" applyNumberFormat="1" applyFont="1" applyFill="1" applyBorder="1"/>
    <xf numFmtId="0" fontId="12" fillId="4" borderId="3" xfId="0" applyFont="1" applyFill="1" applyBorder="1" applyAlignment="1">
      <alignment horizontal="center"/>
    </xf>
    <xf numFmtId="0" fontId="12" fillId="4" borderId="2" xfId="0" applyFont="1" applyFill="1" applyBorder="1"/>
    <xf numFmtId="167" fontId="12" fillId="4" borderId="1" xfId="0" applyNumberFormat="1" applyFont="1" applyFill="1" applyBorder="1"/>
    <xf numFmtId="0" fontId="12" fillId="4" borderId="0" xfId="0" applyFont="1" applyFill="1"/>
    <xf numFmtId="0" fontId="12" fillId="3" borderId="5" xfId="3" applyFont="1" applyFill="1" applyBorder="1" applyAlignment="1">
      <alignment horizontal="center"/>
    </xf>
    <xf numFmtId="0" fontId="12" fillId="3" borderId="3" xfId="3" applyFont="1" applyFill="1" applyBorder="1" applyAlignment="1">
      <alignment horizontal="center"/>
    </xf>
    <xf numFmtId="0" fontId="11" fillId="3" borderId="5" xfId="0" applyFont="1" applyFill="1" applyBorder="1"/>
    <xf numFmtId="0" fontId="12" fillId="2" borderId="5" xfId="3" applyFont="1" applyFill="1" applyBorder="1"/>
    <xf numFmtId="0" fontId="12" fillId="2" borderId="3" xfId="3" applyFont="1" applyFill="1" applyBorder="1"/>
    <xf numFmtId="3" fontId="12" fillId="2" borderId="0" xfId="0" applyNumberFormat="1" applyFont="1" applyFill="1" applyBorder="1" applyAlignment="1">
      <alignment horizontal="right" wrapText="1"/>
    </xf>
    <xf numFmtId="0" fontId="16" fillId="2" borderId="5" xfId="3" applyFont="1" applyFill="1" applyBorder="1"/>
    <xf numFmtId="3" fontId="16" fillId="2" borderId="0" xfId="0" applyNumberFormat="1" applyFont="1" applyFill="1" applyBorder="1" applyAlignment="1">
      <alignment horizontal="right" wrapText="1"/>
    </xf>
    <xf numFmtId="3" fontId="12" fillId="2" borderId="2" xfId="0" applyNumberFormat="1" applyFont="1" applyFill="1" applyBorder="1" applyAlignment="1">
      <alignment horizontal="right" wrapText="1"/>
    </xf>
    <xf numFmtId="0" fontId="12" fillId="2" borderId="0" xfId="0" applyFont="1" applyFill="1" applyBorder="1" applyAlignment="1">
      <alignment horizontal="right" wrapText="1"/>
    </xf>
    <xf numFmtId="166" fontId="12" fillId="2" borderId="0" xfId="3" applyNumberFormat="1" applyFont="1" applyFill="1"/>
    <xf numFmtId="3" fontId="12" fillId="2" borderId="15" xfId="3" applyNumberFormat="1" applyFont="1" applyFill="1" applyBorder="1"/>
    <xf numFmtId="3" fontId="12" fillId="2" borderId="8" xfId="3" applyNumberFormat="1" applyFont="1" applyFill="1" applyBorder="1"/>
    <xf numFmtId="49" fontId="12" fillId="2" borderId="0" xfId="3" applyNumberFormat="1" applyFont="1" applyFill="1" applyBorder="1"/>
    <xf numFmtId="3" fontId="12" fillId="2" borderId="7" xfId="3" applyNumberFormat="1" applyFont="1" applyFill="1" applyBorder="1"/>
    <xf numFmtId="3" fontId="12" fillId="2" borderId="4" xfId="3" applyNumberFormat="1" applyFont="1" applyFill="1" applyBorder="1"/>
    <xf numFmtId="3" fontId="12" fillId="2" borderId="6" xfId="3" applyNumberFormat="1" applyFont="1" applyFill="1" applyBorder="1"/>
    <xf numFmtId="3" fontId="12" fillId="2" borderId="5" xfId="3" applyNumberFormat="1" applyFont="1" applyFill="1" applyBorder="1"/>
    <xf numFmtId="3" fontId="12" fillId="2" borderId="10" xfId="3" applyNumberFormat="1" applyFont="1" applyFill="1" applyBorder="1"/>
    <xf numFmtId="3" fontId="12" fillId="2" borderId="5" xfId="0" quotePrefix="1" applyNumberFormat="1" applyFont="1" applyFill="1" applyBorder="1" applyAlignment="1">
      <alignment horizontal="right"/>
    </xf>
    <xf numFmtId="3" fontId="11" fillId="2" borderId="5" xfId="3" applyNumberFormat="1" applyFont="1" applyFill="1" applyBorder="1"/>
    <xf numFmtId="3" fontId="12" fillId="2" borderId="3" xfId="3" applyNumberFormat="1" applyFont="1" applyFill="1" applyBorder="1"/>
    <xf numFmtId="3" fontId="12" fillId="2" borderId="1" xfId="3" applyNumberFormat="1" applyFont="1" applyFill="1" applyBorder="1"/>
    <xf numFmtId="3" fontId="12" fillId="2" borderId="3" xfId="0" applyNumberFormat="1" applyFont="1" applyFill="1" applyBorder="1"/>
    <xf numFmtId="3" fontId="12" fillId="2" borderId="10" xfId="3" applyNumberFormat="1" applyFont="1" applyFill="1" applyBorder="1" applyAlignment="1">
      <alignment vertical="center" wrapText="1"/>
    </xf>
    <xf numFmtId="164" fontId="12" fillId="2" borderId="5" xfId="3" applyNumberFormat="1" applyFont="1" applyFill="1" applyBorder="1" applyAlignment="1">
      <alignment vertical="center"/>
    </xf>
    <xf numFmtId="164" fontId="12" fillId="2" borderId="0" xfId="3" applyNumberFormat="1" applyFont="1" applyFill="1" applyBorder="1" applyAlignment="1">
      <alignment vertical="center"/>
    </xf>
    <xf numFmtId="164" fontId="12" fillId="2" borderId="4" xfId="3" applyNumberFormat="1" applyFont="1" applyFill="1" applyBorder="1" applyAlignment="1">
      <alignment vertical="center"/>
    </xf>
    <xf numFmtId="0" fontId="11" fillId="0" borderId="0" xfId="0" applyFont="1"/>
    <xf numFmtId="0" fontId="11" fillId="3" borderId="5" xfId="0" applyFont="1" applyFill="1" applyBorder="1" applyAlignment="1">
      <alignment wrapText="1"/>
    </xf>
    <xf numFmtId="1" fontId="11" fillId="3" borderId="10" xfId="0" applyNumberFormat="1" applyFont="1" applyFill="1" applyBorder="1" applyAlignment="1">
      <alignment horizontal="right" wrapText="1"/>
    </xf>
    <xf numFmtId="170" fontId="11" fillId="3" borderId="10" xfId="0" applyNumberFormat="1" applyFont="1" applyFill="1" applyBorder="1"/>
    <xf numFmtId="170" fontId="11" fillId="3" borderId="0" xfId="0" applyNumberFormat="1" applyFont="1" applyFill="1" applyBorder="1"/>
    <xf numFmtId="170" fontId="11" fillId="3" borderId="4" xfId="0" applyNumberFormat="1" applyFont="1" applyFill="1" applyBorder="1"/>
    <xf numFmtId="0" fontId="11" fillId="3" borderId="10" xfId="0" applyFont="1" applyFill="1" applyBorder="1" applyAlignment="1">
      <alignment wrapText="1"/>
    </xf>
    <xf numFmtId="0" fontId="11" fillId="3" borderId="4" xfId="0" applyFont="1" applyFill="1" applyBorder="1" applyAlignment="1">
      <alignment wrapText="1"/>
    </xf>
    <xf numFmtId="0" fontId="11" fillId="3" borderId="0" xfId="0" applyFont="1" applyFill="1" applyBorder="1" applyAlignment="1">
      <alignment wrapText="1"/>
    </xf>
    <xf numFmtId="0" fontId="15" fillId="3" borderId="5" xfId="0" applyFont="1" applyFill="1" applyBorder="1"/>
    <xf numFmtId="3" fontId="15" fillId="3" borderId="10" xfId="0" applyNumberFormat="1" applyFont="1" applyFill="1" applyBorder="1"/>
    <xf numFmtId="3" fontId="15" fillId="3" borderId="4" xfId="0" applyNumberFormat="1" applyFont="1" applyFill="1" applyBorder="1"/>
    <xf numFmtId="3" fontId="15" fillId="3" borderId="0" xfId="0" applyNumberFormat="1" applyFont="1" applyFill="1" applyBorder="1"/>
    <xf numFmtId="3" fontId="11" fillId="3" borderId="10" xfId="0" applyNumberFormat="1" applyFont="1" applyFill="1" applyBorder="1"/>
    <xf numFmtId="3" fontId="11" fillId="3" borderId="4" xfId="0" applyNumberFormat="1" applyFont="1" applyFill="1" applyBorder="1"/>
    <xf numFmtId="3" fontId="11" fillId="3" borderId="0" xfId="0" applyNumberFormat="1" applyFont="1" applyFill="1" applyBorder="1"/>
    <xf numFmtId="0" fontId="11" fillId="3" borderId="0" xfId="0" applyFont="1" applyFill="1"/>
    <xf numFmtId="3" fontId="11" fillId="3" borderId="10" xfId="0" applyNumberFormat="1" applyFont="1" applyFill="1" applyBorder="1" applyAlignment="1">
      <alignment horizontal="right"/>
    </xf>
    <xf numFmtId="3" fontId="11" fillId="3" borderId="4" xfId="0" applyNumberFormat="1" applyFont="1" applyFill="1" applyBorder="1" applyAlignment="1">
      <alignment horizontal="right"/>
    </xf>
    <xf numFmtId="3" fontId="11" fillId="3" borderId="0" xfId="0" applyNumberFormat="1" applyFont="1" applyFill="1" applyBorder="1" applyAlignment="1">
      <alignment horizontal="right"/>
    </xf>
    <xf numFmtId="1" fontId="11" fillId="3" borderId="0" xfId="0" applyNumberFormat="1" applyFont="1" applyFill="1"/>
    <xf numFmtId="1" fontId="11" fillId="3" borderId="0" xfId="0" applyNumberFormat="1" applyFont="1" applyFill="1" applyBorder="1"/>
    <xf numFmtId="0" fontId="11" fillId="3" borderId="3" xfId="0" applyFont="1" applyFill="1" applyBorder="1" applyAlignment="1">
      <alignment wrapText="1"/>
    </xf>
    <xf numFmtId="166" fontId="11" fillId="3" borderId="0" xfId="1" applyNumberFormat="1" applyFont="1" applyFill="1" applyBorder="1" applyAlignment="1">
      <alignment horizontal="right"/>
    </xf>
    <xf numFmtId="166" fontId="11" fillId="3" borderId="4" xfId="1" applyNumberFormat="1" applyFont="1" applyFill="1" applyBorder="1" applyAlignment="1">
      <alignment horizontal="right"/>
    </xf>
    <xf numFmtId="166" fontId="11" fillId="3" borderId="2" xfId="1" applyNumberFormat="1" applyFont="1" applyFill="1" applyBorder="1" applyAlignment="1">
      <alignment horizontal="right" wrapText="1"/>
    </xf>
    <xf numFmtId="166" fontId="11" fillId="3" borderId="1" xfId="1" applyNumberFormat="1" applyFont="1" applyFill="1" applyBorder="1" applyAlignment="1">
      <alignment horizontal="right" wrapText="1"/>
    </xf>
    <xf numFmtId="3" fontId="11" fillId="2" borderId="7" xfId="4" applyNumberFormat="1" applyFont="1" applyFill="1" applyBorder="1"/>
    <xf numFmtId="0" fontId="11" fillId="3" borderId="5" xfId="0" applyFont="1" applyFill="1" applyBorder="1" applyAlignment="1">
      <alignment horizontal="center"/>
    </xf>
    <xf numFmtId="3" fontId="0" fillId="0" borderId="0" xfId="0" applyNumberFormat="1"/>
    <xf numFmtId="10" fontId="0" fillId="0" borderId="0" xfId="2" applyNumberFormat="1" applyFont="1"/>
    <xf numFmtId="10" fontId="0" fillId="0" borderId="0" xfId="0" applyNumberFormat="1"/>
    <xf numFmtId="0" fontId="11" fillId="0" borderId="5" xfId="0" applyFont="1" applyFill="1" applyBorder="1" applyAlignment="1">
      <alignment horizontal="center"/>
    </xf>
    <xf numFmtId="3" fontId="11" fillId="0" borderId="0" xfId="0" applyNumberFormat="1" applyFont="1" applyFill="1" applyBorder="1" applyAlignment="1">
      <alignment horizontal="right"/>
    </xf>
    <xf numFmtId="3" fontId="11" fillId="0" borderId="4" xfId="0" applyNumberFormat="1" applyFont="1" applyFill="1" applyBorder="1" applyAlignment="1">
      <alignment horizontal="right"/>
    </xf>
    <xf numFmtId="3" fontId="11" fillId="0" borderId="0" xfId="0" applyNumberFormat="1" applyFont="1" applyFill="1" applyBorder="1"/>
    <xf numFmtId="0" fontId="12" fillId="0" borderId="5" xfId="0" applyFont="1" applyFill="1" applyBorder="1" applyAlignment="1">
      <alignment horizontal="center"/>
    </xf>
    <xf numFmtId="3" fontId="12" fillId="0" borderId="4" xfId="0" applyNumberFormat="1" applyFont="1" applyFill="1" applyBorder="1" applyAlignment="1">
      <alignment horizontal="right"/>
    </xf>
    <xf numFmtId="3" fontId="11" fillId="0" borderId="4" xfId="0" applyNumberFormat="1" applyFont="1" applyFill="1" applyBorder="1"/>
    <xf numFmtId="3" fontId="11" fillId="0" borderId="10" xfId="0" applyNumberFormat="1" applyFont="1" applyFill="1" applyBorder="1"/>
    <xf numFmtId="0" fontId="12" fillId="0" borderId="3" xfId="0" applyFont="1" applyFill="1" applyBorder="1" applyAlignment="1">
      <alignment horizontal="center"/>
    </xf>
    <xf numFmtId="3" fontId="11" fillId="0" borderId="9" xfId="0" applyNumberFormat="1" applyFont="1" applyFill="1" applyBorder="1"/>
    <xf numFmtId="3" fontId="12" fillId="0" borderId="1" xfId="0" applyNumberFormat="1" applyFont="1" applyFill="1" applyBorder="1" applyAlignment="1">
      <alignment horizontal="right"/>
    </xf>
    <xf numFmtId="3" fontId="11" fillId="0" borderId="2" xfId="0" applyNumberFormat="1" applyFont="1" applyFill="1" applyBorder="1"/>
    <xf numFmtId="3" fontId="11" fillId="0" borderId="1" xfId="0" applyNumberFormat="1" applyFont="1" applyFill="1" applyBorder="1"/>
    <xf numFmtId="0" fontId="12" fillId="0" borderId="0" xfId="0" applyFont="1" applyFill="1" applyBorder="1"/>
    <xf numFmtId="0" fontId="0" fillId="0" borderId="0" xfId="0" applyFill="1"/>
    <xf numFmtId="164" fontId="12" fillId="0" borderId="0" xfId="3" applyNumberFormat="1" applyFont="1" applyFill="1"/>
    <xf numFmtId="3" fontId="12" fillId="0" borderId="0" xfId="3" applyNumberFormat="1" applyFont="1" applyFill="1"/>
    <xf numFmtId="0" fontId="12" fillId="0" borderId="0" xfId="3" applyFont="1" applyFill="1" applyBorder="1"/>
    <xf numFmtId="3" fontId="12" fillId="0" borderId="0" xfId="3" applyNumberFormat="1" applyFont="1" applyFill="1" applyBorder="1"/>
    <xf numFmtId="0" fontId="12" fillId="0" borderId="0" xfId="0" applyFont="1" applyFill="1"/>
    <xf numFmtId="0" fontId="11" fillId="0" borderId="0" xfId="0" applyFont="1" applyFill="1"/>
    <xf numFmtId="0" fontId="15" fillId="0" borderId="14" xfId="0" applyFont="1" applyFill="1" applyBorder="1" applyAlignment="1">
      <alignment horizontal="center" vertical="center"/>
    </xf>
    <xf numFmtId="0" fontId="17" fillId="0" borderId="0" xfId="0" applyFont="1"/>
    <xf numFmtId="164" fontId="15" fillId="0" borderId="12" xfId="0" applyNumberFormat="1" applyFont="1" applyFill="1" applyBorder="1" applyAlignment="1">
      <alignment horizontal="center" vertical="center" wrapText="1"/>
    </xf>
    <xf numFmtId="3" fontId="15" fillId="0" borderId="13" xfId="0" applyNumberFormat="1" applyFont="1" applyFill="1" applyBorder="1" applyAlignment="1">
      <alignment horizontal="right" vertical="center" wrapText="1"/>
    </xf>
    <xf numFmtId="3" fontId="15" fillId="0" borderId="11" xfId="0" applyNumberFormat="1" applyFont="1" applyFill="1" applyBorder="1" applyAlignment="1">
      <alignment horizontal="right" vertical="center"/>
    </xf>
    <xf numFmtId="3" fontId="15" fillId="0" borderId="12" xfId="0" applyNumberFormat="1" applyFont="1" applyFill="1" applyBorder="1" applyAlignment="1">
      <alignment horizontal="right" vertical="center" wrapText="1"/>
    </xf>
    <xf numFmtId="3" fontId="15" fillId="0" borderId="11" xfId="0" applyNumberFormat="1" applyFont="1" applyFill="1" applyBorder="1" applyAlignment="1">
      <alignment horizontal="right" vertical="center" wrapText="1"/>
    </xf>
    <xf numFmtId="164" fontId="11" fillId="0" borderId="0" xfId="0" applyNumberFormat="1" applyFont="1" applyFill="1" applyBorder="1" applyAlignment="1">
      <alignment horizontal="center"/>
    </xf>
    <xf numFmtId="164" fontId="12" fillId="0" borderId="0" xfId="0" applyNumberFormat="1" applyFont="1" applyFill="1" applyBorder="1" applyAlignment="1">
      <alignment horizontal="center"/>
    </xf>
    <xf numFmtId="164" fontId="12" fillId="0" borderId="2" xfId="0" applyNumberFormat="1" applyFont="1" applyFill="1" applyBorder="1" applyAlignment="1">
      <alignment horizontal="center"/>
    </xf>
    <xf numFmtId="0" fontId="12" fillId="0" borderId="0" xfId="0" applyFont="1" applyFill="1" applyBorder="1" applyAlignment="1">
      <alignment horizontal="center"/>
    </xf>
    <xf numFmtId="3" fontId="12" fillId="0" borderId="0" xfId="3" applyNumberFormat="1" applyFont="1" applyFill="1" applyAlignment="1">
      <alignment horizontal="center"/>
    </xf>
    <xf numFmtId="0" fontId="12" fillId="0" borderId="0" xfId="0" applyFont="1" applyFill="1" applyAlignment="1">
      <alignment horizontal="center"/>
    </xf>
    <xf numFmtId="0" fontId="0" fillId="0" borderId="0" xfId="0" applyFill="1" applyAlignment="1">
      <alignment horizontal="center"/>
    </xf>
    <xf numFmtId="0" fontId="0" fillId="0" borderId="0" xfId="0" applyAlignment="1">
      <alignment horizontal="center"/>
    </xf>
    <xf numFmtId="0" fontId="15" fillId="2" borderId="14" xfId="0" applyFont="1" applyFill="1" applyBorder="1" applyAlignment="1">
      <alignment horizontal="center" vertical="center"/>
    </xf>
    <xf numFmtId="164" fontId="15" fillId="2" borderId="12" xfId="0" applyNumberFormat="1" applyFont="1" applyFill="1" applyBorder="1" applyAlignment="1">
      <alignment horizontal="center" vertical="center" wrapText="1"/>
    </xf>
    <xf numFmtId="3" fontId="15" fillId="2" borderId="13" xfId="0" applyNumberFormat="1" applyFont="1" applyFill="1" applyBorder="1" applyAlignment="1">
      <alignment horizontal="right" vertical="center" wrapText="1"/>
    </xf>
    <xf numFmtId="3" fontId="15" fillId="2" borderId="11" xfId="0" applyNumberFormat="1" applyFont="1" applyFill="1" applyBorder="1" applyAlignment="1">
      <alignment horizontal="right" vertical="center"/>
    </xf>
    <xf numFmtId="3" fontId="15" fillId="2" borderId="12" xfId="0" applyNumberFormat="1" applyFont="1" applyFill="1" applyBorder="1" applyAlignment="1">
      <alignment horizontal="right" vertical="center" wrapText="1"/>
    </xf>
    <xf numFmtId="3" fontId="15" fillId="2" borderId="11" xfId="0" applyNumberFormat="1" applyFont="1" applyFill="1" applyBorder="1" applyAlignment="1">
      <alignment horizontal="right" vertical="center" wrapText="1"/>
    </xf>
    <xf numFmtId="164" fontId="11" fillId="2" borderId="0" xfId="0" applyNumberFormat="1" applyFont="1" applyFill="1" applyBorder="1" applyAlignment="1">
      <alignment horizontal="center"/>
    </xf>
    <xf numFmtId="164" fontId="11" fillId="2" borderId="2" xfId="0" applyNumberFormat="1" applyFont="1" applyFill="1" applyBorder="1" applyAlignment="1">
      <alignment horizontal="center"/>
    </xf>
    <xf numFmtId="0" fontId="18" fillId="0" borderId="0" xfId="0" applyFont="1"/>
    <xf numFmtId="0" fontId="16" fillId="3" borderId="2"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9" xfId="0" applyFont="1" applyFill="1" applyBorder="1" applyAlignment="1">
      <alignment horizontal="right" vertical="center" wrapText="1"/>
    </xf>
    <xf numFmtId="0" fontId="16" fillId="3" borderId="2" xfId="0" applyFont="1" applyFill="1" applyBorder="1" applyAlignment="1">
      <alignment horizontal="right" vertical="center" wrapText="1"/>
    </xf>
    <xf numFmtId="164" fontId="12" fillId="3" borderId="0" xfId="2" applyNumberFormat="1" applyFont="1" applyFill="1" applyBorder="1" applyAlignment="1">
      <alignment horizontal="center"/>
    </xf>
    <xf numFmtId="167" fontId="12" fillId="3" borderId="4" xfId="0" applyNumberFormat="1" applyFont="1" applyFill="1" applyBorder="1" applyAlignment="1">
      <alignment horizontal="center"/>
    </xf>
    <xf numFmtId="164" fontId="12" fillId="3" borderId="2" xfId="2" applyNumberFormat="1" applyFont="1" applyFill="1" applyBorder="1" applyAlignment="1">
      <alignment horizontal="center"/>
    </xf>
    <xf numFmtId="167" fontId="12" fillId="3" borderId="1" xfId="0" applyNumberFormat="1" applyFont="1" applyFill="1" applyBorder="1" applyAlignment="1">
      <alignment horizontal="center"/>
    </xf>
    <xf numFmtId="164" fontId="12" fillId="3" borderId="4" xfId="2" applyNumberFormat="1" applyFont="1" applyFill="1" applyBorder="1" applyAlignment="1">
      <alignment horizontal="center"/>
    </xf>
    <xf numFmtId="164" fontId="12" fillId="3" borderId="1" xfId="2" applyNumberFormat="1" applyFont="1" applyFill="1" applyBorder="1" applyAlignment="1">
      <alignment horizontal="center"/>
    </xf>
    <xf numFmtId="3" fontId="12" fillId="3" borderId="10" xfId="1" applyNumberFormat="1" applyFont="1" applyFill="1" applyBorder="1"/>
    <xf numFmtId="3" fontId="12" fillId="3" borderId="0" xfId="1" applyNumberFormat="1" applyFont="1" applyFill="1" applyBorder="1"/>
    <xf numFmtId="3" fontId="12" fillId="3" borderId="9" xfId="1" applyNumberFormat="1" applyFont="1" applyFill="1" applyBorder="1"/>
    <xf numFmtId="3" fontId="12" fillId="3" borderId="2" xfId="1" applyNumberFormat="1" applyFont="1" applyFill="1" applyBorder="1"/>
    <xf numFmtId="3" fontId="11" fillId="3" borderId="10" xfId="1" applyNumberFormat="1" applyFont="1" applyFill="1" applyBorder="1"/>
    <xf numFmtId="0" fontId="15" fillId="2" borderId="8" xfId="4" applyFont="1" applyFill="1" applyBorder="1" applyAlignment="1">
      <alignment horizontal="center" vertical="center"/>
    </xf>
    <xf numFmtId="0" fontId="18" fillId="2" borderId="0" xfId="4" applyFont="1" applyFill="1"/>
    <xf numFmtId="0" fontId="15" fillId="2" borderId="14" xfId="4" applyFont="1" applyFill="1" applyBorder="1" applyAlignment="1">
      <alignment horizontal="center" vertical="center" wrapText="1"/>
    </xf>
    <xf numFmtId="0" fontId="15" fillId="2" borderId="3" xfId="4" applyFont="1" applyFill="1" applyBorder="1" applyAlignment="1">
      <alignment horizontal="left" vertical="center"/>
    </xf>
    <xf numFmtId="0" fontId="15" fillId="2" borderId="13" xfId="4" applyFont="1" applyFill="1" applyBorder="1" applyAlignment="1">
      <alignment horizontal="right" vertical="center" wrapText="1"/>
    </xf>
    <xf numFmtId="0" fontId="15" fillId="2" borderId="12" xfId="4" applyFont="1" applyFill="1" applyBorder="1" applyAlignment="1">
      <alignment horizontal="right" vertical="center" wrapText="1"/>
    </xf>
    <xf numFmtId="170" fontId="15" fillId="2" borderId="11" xfId="4" applyNumberFormat="1" applyFont="1" applyFill="1" applyBorder="1" applyAlignment="1">
      <alignment horizontal="right" vertical="center" wrapText="1"/>
    </xf>
    <xf numFmtId="0" fontId="15" fillId="2" borderId="14" xfId="4" applyFont="1" applyFill="1" applyBorder="1" applyAlignment="1">
      <alignment horizontal="right" vertical="center"/>
    </xf>
    <xf numFmtId="49" fontId="15" fillId="2" borderId="14" xfId="4" applyNumberFormat="1" applyFont="1" applyFill="1" applyBorder="1" applyAlignment="1">
      <alignment horizontal="right" vertical="center" wrapText="1"/>
    </xf>
    <xf numFmtId="0" fontId="15" fillId="2" borderId="14" xfId="4" applyFont="1" applyFill="1" applyBorder="1" applyAlignment="1">
      <alignment horizontal="right" vertical="center" wrapText="1"/>
    </xf>
    <xf numFmtId="164" fontId="11" fillId="2" borderId="4" xfId="4" applyNumberFormat="1" applyFont="1" applyFill="1" applyBorder="1" applyAlignment="1">
      <alignment horizontal="center"/>
    </xf>
    <xf numFmtId="164" fontId="11" fillId="2" borderId="1" xfId="4" applyNumberFormat="1" applyFont="1" applyFill="1" applyBorder="1" applyAlignment="1">
      <alignment horizontal="center"/>
    </xf>
    <xf numFmtId="164" fontId="15" fillId="2" borderId="11" xfId="4" applyNumberFormat="1" applyFont="1" applyFill="1" applyBorder="1" applyAlignment="1">
      <alignment horizontal="center"/>
    </xf>
    <xf numFmtId="0" fontId="15" fillId="2" borderId="8" xfId="4" applyFont="1" applyFill="1" applyBorder="1" applyAlignment="1">
      <alignment horizontal="right" vertical="center"/>
    </xf>
    <xf numFmtId="0" fontId="15" fillId="2" borderId="3" xfId="4" applyFont="1" applyFill="1" applyBorder="1" applyAlignment="1">
      <alignment horizontal="right" vertical="center" wrapText="1"/>
    </xf>
    <xf numFmtId="3" fontId="11" fillId="2" borderId="8" xfId="4" applyNumberFormat="1" applyFont="1" applyFill="1" applyBorder="1" applyAlignment="1">
      <alignment horizontal="right"/>
    </xf>
    <xf numFmtId="3" fontId="11" fillId="2" borderId="5" xfId="4" applyNumberFormat="1" applyFont="1" applyFill="1" applyBorder="1" applyAlignment="1">
      <alignment horizontal="right"/>
    </xf>
    <xf numFmtId="3" fontId="11" fillId="2" borderId="3" xfId="4" applyNumberFormat="1" applyFont="1" applyFill="1" applyBorder="1" applyAlignment="1">
      <alignment horizontal="right"/>
    </xf>
    <xf numFmtId="3" fontId="15" fillId="2" borderId="14" xfId="4" applyNumberFormat="1" applyFont="1" applyFill="1" applyBorder="1" applyAlignment="1">
      <alignment horizontal="right"/>
    </xf>
    <xf numFmtId="0" fontId="12" fillId="2" borderId="4" xfId="0" applyFont="1" applyFill="1" applyBorder="1" applyAlignment="1">
      <alignment horizontal="center"/>
    </xf>
    <xf numFmtId="0" fontId="16" fillId="2" borderId="8" xfId="3" applyFont="1" applyFill="1" applyBorder="1" applyAlignment="1">
      <alignment horizontal="center"/>
    </xf>
    <xf numFmtId="0" fontId="16" fillId="2" borderId="3" xfId="3" applyFont="1" applyFill="1" applyBorder="1" applyAlignment="1">
      <alignment horizontal="center" vertical="center"/>
    </xf>
    <xf numFmtId="0" fontId="16" fillId="2" borderId="13" xfId="3" applyFont="1" applyFill="1" applyBorder="1" applyAlignment="1">
      <alignment horizontal="left" vertical="center"/>
    </xf>
    <xf numFmtId="0" fontId="16" fillId="2" borderId="11" xfId="3" applyFont="1" applyFill="1" applyBorder="1" applyAlignment="1">
      <alignment horizontal="center" vertical="center"/>
    </xf>
    <xf numFmtId="164" fontId="12" fillId="2" borderId="4" xfId="3" applyNumberFormat="1" applyFont="1" applyFill="1" applyBorder="1" applyAlignment="1">
      <alignment horizontal="center"/>
    </xf>
    <xf numFmtId="164" fontId="16" fillId="2" borderId="4" xfId="3" applyNumberFormat="1" applyFont="1" applyFill="1" applyBorder="1" applyAlignment="1">
      <alignment horizontal="center"/>
    </xf>
    <xf numFmtId="164" fontId="12" fillId="2" borderId="1" xfId="3" applyNumberFormat="1" applyFont="1" applyFill="1" applyBorder="1" applyAlignment="1">
      <alignment horizontal="center"/>
    </xf>
    <xf numFmtId="164" fontId="11" fillId="2" borderId="4" xfId="3" applyNumberFormat="1" applyFont="1" applyFill="1" applyBorder="1" applyAlignment="1">
      <alignment horizontal="center"/>
    </xf>
    <xf numFmtId="164" fontId="16" fillId="2" borderId="1" xfId="3" applyNumberFormat="1" applyFont="1" applyFill="1" applyBorder="1" applyAlignment="1">
      <alignment horizontal="center"/>
    </xf>
    <xf numFmtId="167" fontId="12" fillId="2" borderId="4" xfId="3" applyNumberFormat="1" applyFont="1" applyFill="1" applyBorder="1" applyAlignment="1">
      <alignment horizontal="center"/>
    </xf>
    <xf numFmtId="0" fontId="12" fillId="2" borderId="4" xfId="3" applyFont="1" applyFill="1" applyBorder="1" applyAlignment="1">
      <alignment horizontal="center"/>
    </xf>
    <xf numFmtId="167" fontId="12" fillId="2" borderId="4" xfId="3" quotePrefix="1" applyNumberFormat="1" applyFont="1" applyFill="1" applyBorder="1" applyAlignment="1" applyProtection="1">
      <alignment horizontal="center"/>
      <protection locked="0"/>
    </xf>
    <xf numFmtId="167" fontId="16" fillId="2" borderId="1" xfId="3" quotePrefix="1" applyNumberFormat="1" applyFont="1" applyFill="1" applyBorder="1" applyAlignment="1" applyProtection="1">
      <alignment horizontal="center"/>
      <protection locked="0"/>
    </xf>
    <xf numFmtId="0" fontId="16" fillId="2" borderId="11" xfId="3" applyFont="1" applyFill="1" applyBorder="1" applyAlignment="1">
      <alignment horizontal="center" vertical="center" wrapText="1"/>
    </xf>
    <xf numFmtId="0" fontId="16" fillId="2" borderId="12" xfId="3" applyFont="1" applyFill="1" applyBorder="1" applyAlignment="1">
      <alignment horizontal="right" vertical="center"/>
    </xf>
    <xf numFmtId="0" fontId="16" fillId="4" borderId="14" xfId="0" applyFont="1" applyFill="1" applyBorder="1" applyAlignment="1">
      <alignment horizontal="center" vertical="center"/>
    </xf>
    <xf numFmtId="2" fontId="12" fillId="3" borderId="0" xfId="3" applyNumberFormat="1" applyFont="1" applyFill="1" applyBorder="1" applyAlignment="1">
      <alignment horizontal="center"/>
    </xf>
    <xf numFmtId="2" fontId="12" fillId="3" borderId="4" xfId="3" applyNumberFormat="1" applyFont="1" applyFill="1" applyBorder="1" applyAlignment="1">
      <alignment horizontal="center"/>
    </xf>
    <xf numFmtId="2" fontId="12" fillId="3" borderId="0" xfId="0" applyNumberFormat="1" applyFont="1" applyFill="1" applyBorder="1" applyAlignment="1">
      <alignment horizontal="center"/>
    </xf>
    <xf numFmtId="2" fontId="12" fillId="3" borderId="4" xfId="0" applyNumberFormat="1" applyFont="1" applyFill="1" applyBorder="1" applyAlignment="1">
      <alignment horizontal="center"/>
    </xf>
    <xf numFmtId="0" fontId="12" fillId="3" borderId="0" xfId="0" applyFont="1" applyFill="1" applyBorder="1" applyAlignment="1">
      <alignment horizontal="center"/>
    </xf>
    <xf numFmtId="0" fontId="12" fillId="3" borderId="4" xfId="0" applyFont="1" applyFill="1" applyBorder="1" applyAlignment="1">
      <alignment horizontal="center"/>
    </xf>
    <xf numFmtId="0" fontId="0" fillId="3" borderId="5" xfId="0" applyFill="1" applyBorder="1" applyAlignment="1">
      <alignment horizontal="center"/>
    </xf>
    <xf numFmtId="0" fontId="0" fillId="3" borderId="0" xfId="0" applyFill="1" applyAlignment="1">
      <alignment horizontal="center"/>
    </xf>
    <xf numFmtId="0" fontId="0" fillId="3" borderId="4" xfId="0" applyFill="1" applyBorder="1" applyAlignment="1">
      <alignment horizontal="center"/>
    </xf>
    <xf numFmtId="2" fontId="12" fillId="3" borderId="2" xfId="3" applyNumberFormat="1" applyFont="1" applyFill="1" applyBorder="1" applyAlignment="1">
      <alignment horizontal="center"/>
    </xf>
    <xf numFmtId="2" fontId="12" fillId="3" borderId="1" xfId="3" applyNumberFormat="1" applyFont="1" applyFill="1" applyBorder="1" applyAlignment="1">
      <alignment horizontal="center"/>
    </xf>
    <xf numFmtId="0" fontId="16" fillId="3" borderId="14" xfId="3" applyFont="1" applyFill="1" applyBorder="1" applyAlignment="1">
      <alignment horizontal="center"/>
    </xf>
    <xf numFmtId="0" fontId="16" fillId="3" borderId="12" xfId="3" applyFont="1" applyFill="1" applyBorder="1" applyAlignment="1">
      <alignment horizontal="center"/>
    </xf>
    <xf numFmtId="0" fontId="16" fillId="3" borderId="11" xfId="3" applyFont="1" applyFill="1" applyBorder="1" applyAlignment="1">
      <alignment horizontal="center"/>
    </xf>
    <xf numFmtId="0" fontId="16" fillId="2" borderId="8" xfId="3" applyFont="1" applyFill="1" applyBorder="1" applyAlignment="1">
      <alignment horizontal="center" vertical="center"/>
    </xf>
    <xf numFmtId="0" fontId="16" fillId="2" borderId="13" xfId="3" applyFont="1" applyFill="1" applyBorder="1" applyAlignment="1">
      <alignment horizontal="center" vertical="center" wrapText="1"/>
    </xf>
    <xf numFmtId="0" fontId="16" fillId="2" borderId="12" xfId="3" applyFont="1" applyFill="1" applyBorder="1" applyAlignment="1">
      <alignment horizontal="center" vertical="center" wrapText="1"/>
    </xf>
    <xf numFmtId="164" fontId="12" fillId="2" borderId="0" xfId="3" applyNumberFormat="1" applyFont="1" applyFill="1" applyBorder="1" applyAlignment="1">
      <alignment horizontal="center"/>
    </xf>
    <xf numFmtId="164" fontId="16" fillId="2" borderId="0" xfId="3" applyNumberFormat="1" applyFont="1" applyFill="1" applyBorder="1" applyAlignment="1">
      <alignment horizontal="center"/>
    </xf>
    <xf numFmtId="164" fontId="12" fillId="2" borderId="2" xfId="3" applyNumberFormat="1" applyFont="1" applyFill="1" applyBorder="1" applyAlignment="1">
      <alignment horizontal="center"/>
    </xf>
    <xf numFmtId="2" fontId="12" fillId="2" borderId="0" xfId="0" applyNumberFormat="1" applyFont="1" applyFill="1" applyBorder="1" applyAlignment="1">
      <alignment horizontal="center" wrapText="1"/>
    </xf>
    <xf numFmtId="0" fontId="11" fillId="2" borderId="4" xfId="0" applyFont="1" applyFill="1" applyBorder="1" applyAlignment="1">
      <alignment horizontal="center"/>
    </xf>
    <xf numFmtId="2" fontId="16" fillId="2" borderId="0" xfId="0" applyNumberFormat="1" applyFont="1" applyFill="1" applyBorder="1" applyAlignment="1">
      <alignment horizontal="center" wrapText="1"/>
    </xf>
    <xf numFmtId="0" fontId="16" fillId="2" borderId="4" xfId="0" applyFont="1" applyFill="1" applyBorder="1" applyAlignment="1">
      <alignment horizontal="center"/>
    </xf>
    <xf numFmtId="2" fontId="12" fillId="2" borderId="2" xfId="0" applyNumberFormat="1" applyFont="1" applyFill="1" applyBorder="1" applyAlignment="1">
      <alignment horizontal="center" wrapText="1"/>
    </xf>
    <xf numFmtId="0" fontId="12" fillId="2" borderId="1" xfId="0" applyFont="1" applyFill="1" applyBorder="1" applyAlignment="1">
      <alignment horizontal="center"/>
    </xf>
    <xf numFmtId="2" fontId="12" fillId="2" borderId="0" xfId="3" applyNumberFormat="1" applyFont="1" applyFill="1" applyBorder="1" applyAlignment="1">
      <alignment horizontal="center"/>
    </xf>
    <xf numFmtId="2" fontId="16" fillId="2" borderId="0" xfId="3" applyNumberFormat="1" applyFont="1" applyFill="1" applyBorder="1" applyAlignment="1">
      <alignment horizontal="center"/>
    </xf>
    <xf numFmtId="0" fontId="16" fillId="2" borderId="4" xfId="3" applyFont="1" applyFill="1" applyBorder="1" applyAlignment="1">
      <alignment horizontal="center"/>
    </xf>
    <xf numFmtId="2" fontId="12" fillId="2" borderId="2" xfId="3" applyNumberFormat="1" applyFont="1" applyFill="1" applyBorder="1" applyAlignment="1">
      <alignment horizontal="center"/>
    </xf>
    <xf numFmtId="0" fontId="12" fillId="2" borderId="1" xfId="3" applyFont="1" applyFill="1" applyBorder="1" applyAlignment="1">
      <alignment horizontal="center"/>
    </xf>
    <xf numFmtId="0" fontId="16" fillId="2" borderId="13" xfId="3" applyFont="1" applyFill="1" applyBorder="1" applyAlignment="1">
      <alignment horizontal="right" vertical="center" wrapText="1"/>
    </xf>
    <xf numFmtId="0" fontId="16" fillId="2" borderId="12" xfId="3" applyFont="1" applyFill="1" applyBorder="1" applyAlignment="1">
      <alignment horizontal="right" vertical="center" wrapText="1"/>
    </xf>
    <xf numFmtId="3" fontId="16" fillId="2" borderId="0" xfId="0" applyNumberFormat="1" applyFont="1" applyFill="1" applyBorder="1"/>
    <xf numFmtId="3" fontId="12" fillId="2" borderId="2" xfId="0" applyNumberFormat="1" applyFont="1" applyFill="1" applyBorder="1"/>
    <xf numFmtId="0" fontId="18" fillId="3" borderId="0" xfId="0" applyFont="1" applyFill="1"/>
    <xf numFmtId="0" fontId="15" fillId="3" borderId="9" xfId="0" applyFont="1" applyFill="1" applyBorder="1" applyAlignment="1">
      <alignment horizontal="center" vertical="center"/>
    </xf>
    <xf numFmtId="0" fontId="15" fillId="3" borderId="2" xfId="0" applyFont="1" applyFill="1" applyBorder="1" applyAlignment="1">
      <alignment horizontal="center" vertical="center"/>
    </xf>
    <xf numFmtId="0" fontId="18" fillId="3" borderId="0" xfId="0" applyFont="1" applyFill="1" applyAlignment="1"/>
    <xf numFmtId="1" fontId="15" fillId="3" borderId="13" xfId="0" applyNumberFormat="1" applyFont="1" applyFill="1" applyBorder="1" applyAlignment="1">
      <alignment horizontal="right" vertical="center"/>
    </xf>
    <xf numFmtId="1" fontId="15" fillId="3" borderId="12" xfId="0" applyNumberFormat="1" applyFont="1" applyFill="1" applyBorder="1" applyAlignment="1">
      <alignment horizontal="right" vertical="center"/>
    </xf>
    <xf numFmtId="1" fontId="15" fillId="3" borderId="11" xfId="0" applyNumberFormat="1" applyFont="1" applyFill="1" applyBorder="1" applyAlignment="1">
      <alignment horizontal="right" vertical="center"/>
    </xf>
    <xf numFmtId="164" fontId="15" fillId="3" borderId="10" xfId="2" applyNumberFormat="1" applyFont="1" applyFill="1" applyBorder="1" applyAlignment="1">
      <alignment horizontal="center"/>
    </xf>
    <xf numFmtId="164" fontId="11" fillId="3" borderId="10" xfId="2" applyNumberFormat="1" applyFont="1" applyFill="1" applyBorder="1" applyAlignment="1">
      <alignment horizontal="center"/>
    </xf>
    <xf numFmtId="0" fontId="15" fillId="3" borderId="1" xfId="0" applyFont="1" applyFill="1" applyBorder="1" applyAlignment="1">
      <alignment horizontal="right" vertical="center"/>
    </xf>
    <xf numFmtId="164" fontId="15" fillId="3" borderId="0" xfId="2" applyNumberFormat="1" applyFont="1" applyFill="1" applyBorder="1" applyAlignment="1">
      <alignment horizontal="center"/>
    </xf>
    <xf numFmtId="164" fontId="11" fillId="3" borderId="0" xfId="2" applyNumberFormat="1" applyFont="1" applyFill="1" applyBorder="1" applyAlignment="1">
      <alignment horizontal="center"/>
    </xf>
    <xf numFmtId="166" fontId="11" fillId="3" borderId="3" xfId="1" applyNumberFormat="1" applyFont="1" applyFill="1" applyBorder="1" applyAlignment="1">
      <alignment horizontal="right" wrapText="1"/>
    </xf>
    <xf numFmtId="3" fontId="11" fillId="3" borderId="5" xfId="1" applyNumberFormat="1" applyFont="1" applyFill="1" applyBorder="1" applyAlignment="1">
      <alignment horizontal="right"/>
    </xf>
    <xf numFmtId="0" fontId="16" fillId="2" borderId="3" xfId="3" applyFont="1" applyFill="1" applyBorder="1" applyAlignment="1">
      <alignment horizontal="left" vertical="center"/>
    </xf>
    <xf numFmtId="0" fontId="11" fillId="3" borderId="0" xfId="0" applyFont="1" applyFill="1" applyBorder="1" applyAlignment="1">
      <alignment wrapText="1"/>
    </xf>
    <xf numFmtId="3" fontId="15" fillId="2" borderId="11" xfId="4" applyNumberFormat="1" applyFont="1" applyFill="1" applyBorder="1" applyAlignment="1">
      <alignment horizontal="right"/>
    </xf>
    <xf numFmtId="0" fontId="12" fillId="2" borderId="0" xfId="3" applyFont="1" applyFill="1" applyBorder="1" applyAlignment="1">
      <alignment horizontal="left" vertical="top" wrapText="1"/>
    </xf>
    <xf numFmtId="0" fontId="10" fillId="0" borderId="0" xfId="0" applyFont="1" applyFill="1"/>
    <xf numFmtId="0" fontId="16" fillId="0" borderId="9" xfId="0" applyFont="1" applyFill="1" applyBorder="1" applyAlignment="1">
      <alignment horizontal="right" vertical="center"/>
    </xf>
    <xf numFmtId="0" fontId="16" fillId="0" borderId="1" xfId="0" applyFont="1" applyFill="1" applyBorder="1" applyAlignment="1">
      <alignment horizontal="center" vertical="center"/>
    </xf>
    <xf numFmtId="0" fontId="16" fillId="0" borderId="2" xfId="0" applyFont="1" applyFill="1" applyBorder="1" applyAlignment="1">
      <alignment horizontal="right" vertical="center"/>
    </xf>
    <xf numFmtId="0" fontId="16" fillId="0" borderId="2" xfId="0" applyFont="1" applyFill="1" applyBorder="1" applyAlignment="1">
      <alignment horizontal="right" vertical="center" wrapText="1"/>
    </xf>
    <xf numFmtId="0" fontId="16" fillId="0" borderId="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2" fillId="0" borderId="5" xfId="0" applyFont="1" applyFill="1" applyBorder="1"/>
    <xf numFmtId="3" fontId="12" fillId="0" borderId="10" xfId="0" quotePrefix="1" applyNumberFormat="1" applyFont="1" applyFill="1" applyBorder="1" applyAlignment="1" applyProtection="1">
      <alignment horizontal="right"/>
      <protection locked="0"/>
    </xf>
    <xf numFmtId="0" fontId="12" fillId="0" borderId="4" xfId="0" applyFont="1" applyFill="1" applyBorder="1" applyAlignment="1">
      <alignment horizontal="center"/>
    </xf>
    <xf numFmtId="3" fontId="12" fillId="0" borderId="0" xfId="0" quotePrefix="1" applyNumberFormat="1" applyFont="1" applyFill="1" applyBorder="1" applyAlignment="1" applyProtection="1">
      <alignment horizontal="right"/>
      <protection locked="0"/>
    </xf>
    <xf numFmtId="3" fontId="12" fillId="0" borderId="0" xfId="0" applyNumberFormat="1" applyFont="1" applyFill="1" applyBorder="1" applyAlignment="1">
      <alignment horizontal="right"/>
    </xf>
    <xf numFmtId="0" fontId="7" fillId="0" borderId="0" xfId="0" applyFont="1" applyFill="1"/>
    <xf numFmtId="0" fontId="16" fillId="0" borderId="5" xfId="0" applyFont="1" applyFill="1" applyBorder="1"/>
    <xf numFmtId="3" fontId="12" fillId="0" borderId="10" xfId="0" applyNumberFormat="1" applyFont="1" applyFill="1" applyBorder="1"/>
    <xf numFmtId="3" fontId="12" fillId="0" borderId="0" xfId="0" applyNumberFormat="1" applyFont="1" applyFill="1" applyBorder="1"/>
    <xf numFmtId="0" fontId="12" fillId="0" borderId="10" xfId="0" applyFont="1" applyFill="1" applyBorder="1"/>
    <xf numFmtId="3" fontId="12" fillId="0" borderId="4" xfId="0" applyNumberFormat="1" applyFont="1" applyFill="1" applyBorder="1" applyAlignment="1">
      <alignment horizontal="center"/>
    </xf>
    <xf numFmtId="3" fontId="7" fillId="0" borderId="0" xfId="0" applyNumberFormat="1" applyFont="1" applyFill="1" applyAlignment="1">
      <alignment horizontal="right"/>
    </xf>
    <xf numFmtId="165" fontId="7" fillId="0" borderId="0" xfId="0" applyNumberFormat="1" applyFont="1" applyFill="1"/>
    <xf numFmtId="0" fontId="6" fillId="0" borderId="0" xfId="0" applyFont="1" applyFill="1"/>
    <xf numFmtId="3" fontId="16" fillId="0" borderId="10" xfId="0" quotePrefix="1" applyNumberFormat="1" applyFont="1" applyFill="1" applyBorder="1" applyAlignment="1" applyProtection="1">
      <alignment horizontal="right"/>
      <protection locked="0"/>
    </xf>
    <xf numFmtId="3" fontId="16" fillId="0" borderId="4" xfId="0" applyNumberFormat="1" applyFont="1" applyFill="1" applyBorder="1" applyAlignment="1">
      <alignment horizontal="center"/>
    </xf>
    <xf numFmtId="3" fontId="16" fillId="0" borderId="0" xfId="0" quotePrefix="1" applyNumberFormat="1" applyFont="1" applyFill="1" applyBorder="1" applyAlignment="1" applyProtection="1">
      <alignment horizontal="right"/>
      <protection locked="0"/>
    </xf>
    <xf numFmtId="3" fontId="16" fillId="0" borderId="0" xfId="0" applyNumberFormat="1" applyFont="1" applyFill="1" applyBorder="1" applyAlignment="1">
      <alignment horizontal="right"/>
    </xf>
    <xf numFmtId="164" fontId="16" fillId="0" borderId="0" xfId="0" applyNumberFormat="1" applyFont="1" applyFill="1" applyBorder="1" applyAlignment="1">
      <alignment horizontal="center"/>
    </xf>
    <xf numFmtId="0" fontId="12" fillId="0" borderId="3" xfId="0" applyFont="1" applyFill="1" applyBorder="1"/>
    <xf numFmtId="3" fontId="12" fillId="0" borderId="9" xfId="0" quotePrefix="1" applyNumberFormat="1" applyFont="1" applyFill="1" applyBorder="1" applyAlignment="1" applyProtection="1">
      <alignment horizontal="right"/>
      <protection locked="0"/>
    </xf>
    <xf numFmtId="3" fontId="12" fillId="0" borderId="1" xfId="0" applyNumberFormat="1" applyFont="1" applyFill="1" applyBorder="1" applyAlignment="1">
      <alignment horizontal="center"/>
    </xf>
    <xf numFmtId="3" fontId="12" fillId="0" borderId="2" xfId="0" quotePrefix="1" applyNumberFormat="1" applyFont="1" applyFill="1" applyBorder="1" applyAlignment="1" applyProtection="1">
      <alignment horizontal="right"/>
      <protection locked="0"/>
    </xf>
    <xf numFmtId="3" fontId="12" fillId="0" borderId="2" xfId="0" applyNumberFormat="1" applyFont="1" applyFill="1" applyBorder="1" applyAlignment="1">
      <alignment horizontal="right"/>
    </xf>
    <xf numFmtId="3" fontId="12" fillId="0" borderId="0" xfId="0" applyNumberFormat="1" applyFont="1" applyFill="1"/>
    <xf numFmtId="0" fontId="18" fillId="0" borderId="0" xfId="0" applyFont="1" applyFill="1" applyBorder="1"/>
    <xf numFmtId="0" fontId="16" fillId="0" borderId="13" xfId="0" applyFont="1" applyFill="1" applyBorder="1" applyAlignment="1"/>
    <xf numFmtId="0" fontId="15" fillId="0" borderId="12" xfId="0" applyFont="1" applyFill="1" applyBorder="1" applyAlignment="1">
      <alignment horizontal="right"/>
    </xf>
    <xf numFmtId="0" fontId="15" fillId="0" borderId="13" xfId="0" applyFont="1" applyFill="1" applyBorder="1" applyAlignment="1">
      <alignment horizontal="left"/>
    </xf>
    <xf numFmtId="0" fontId="15" fillId="0" borderId="11" xfId="0" applyFont="1" applyFill="1" applyBorder="1" applyAlignment="1">
      <alignment horizontal="right"/>
    </xf>
    <xf numFmtId="0" fontId="15" fillId="0" borderId="12" xfId="0" applyFont="1" applyFill="1" applyBorder="1" applyAlignment="1">
      <alignment horizontal="left"/>
    </xf>
    <xf numFmtId="0" fontId="11" fillId="0" borderId="8" xfId="0" applyFont="1" applyFill="1" applyBorder="1"/>
    <xf numFmtId="0" fontId="12" fillId="0" borderId="15" xfId="0" applyFont="1" applyFill="1" applyBorder="1"/>
    <xf numFmtId="168" fontId="11" fillId="0" borderId="6" xfId="0" applyNumberFormat="1" applyFont="1" applyFill="1" applyBorder="1" applyAlignment="1">
      <alignment horizontal="right"/>
    </xf>
    <xf numFmtId="168" fontId="11" fillId="0" borderId="0" xfId="0" applyNumberFormat="1" applyFont="1" applyFill="1" applyBorder="1" applyAlignment="1">
      <alignment horizontal="right"/>
    </xf>
    <xf numFmtId="168" fontId="11" fillId="0" borderId="4" xfId="0" applyNumberFormat="1" applyFont="1" applyFill="1" applyBorder="1" applyAlignment="1">
      <alignment horizontal="right"/>
    </xf>
    <xf numFmtId="0" fontId="8" fillId="0" borderId="0" xfId="0" applyFont="1" applyFill="1" applyBorder="1"/>
    <xf numFmtId="0" fontId="11" fillId="0" borderId="5" xfId="0" applyFont="1" applyFill="1" applyBorder="1"/>
    <xf numFmtId="169" fontId="11" fillId="0" borderId="5" xfId="0" applyNumberFormat="1" applyFont="1" applyFill="1" applyBorder="1" applyAlignment="1">
      <alignment horizontal="center"/>
    </xf>
    <xf numFmtId="168" fontId="11" fillId="0" borderId="4" xfId="0" applyNumberFormat="1" applyFont="1" applyFill="1" applyBorder="1"/>
    <xf numFmtId="0" fontId="16" fillId="0" borderId="0" xfId="0" applyFont="1" applyFill="1" applyBorder="1"/>
    <xf numFmtId="168" fontId="15" fillId="0" borderId="0" xfId="0" applyNumberFormat="1" applyFont="1" applyFill="1" applyBorder="1"/>
    <xf numFmtId="0" fontId="16" fillId="0" borderId="10" xfId="0" applyFont="1" applyFill="1" applyBorder="1"/>
    <xf numFmtId="168" fontId="15" fillId="0" borderId="4" xfId="0" applyNumberFormat="1" applyFont="1" applyFill="1" applyBorder="1" applyAlignment="1">
      <alignment horizontal="right"/>
    </xf>
    <xf numFmtId="168" fontId="11" fillId="0" borderId="0" xfId="0" applyNumberFormat="1" applyFont="1" applyFill="1" applyBorder="1"/>
    <xf numFmtId="168" fontId="15" fillId="0" borderId="4" xfId="0" applyNumberFormat="1" applyFont="1" applyFill="1" applyBorder="1"/>
    <xf numFmtId="169" fontId="11" fillId="0" borderId="3" xfId="0" applyNumberFormat="1" applyFont="1" applyFill="1" applyBorder="1" applyAlignment="1">
      <alignment horizontal="center"/>
    </xf>
    <xf numFmtId="0" fontId="12" fillId="0" borderId="9" xfId="0" applyFont="1" applyFill="1" applyBorder="1"/>
    <xf numFmtId="168" fontId="11" fillId="0" borderId="1" xfId="0" applyNumberFormat="1" applyFont="1" applyFill="1" applyBorder="1"/>
    <xf numFmtId="0" fontId="12" fillId="0" borderId="2" xfId="0" applyFont="1" applyFill="1" applyBorder="1"/>
    <xf numFmtId="168" fontId="11" fillId="0" borderId="2" xfId="0" applyNumberFormat="1" applyFont="1" applyFill="1" applyBorder="1"/>
    <xf numFmtId="0" fontId="16" fillId="0" borderId="9" xfId="0" applyFont="1" applyFill="1" applyBorder="1"/>
    <xf numFmtId="168" fontId="15" fillId="0" borderId="1" xfId="0" applyNumberFormat="1" applyFont="1" applyFill="1" applyBorder="1"/>
    <xf numFmtId="168" fontId="11" fillId="0" borderId="1" xfId="0" applyNumberFormat="1" applyFont="1" applyFill="1" applyBorder="1" applyAlignment="1">
      <alignment horizontal="right"/>
    </xf>
    <xf numFmtId="0" fontId="11" fillId="0" borderId="0" xfId="0" applyFont="1" applyFill="1" applyBorder="1"/>
    <xf numFmtId="167" fontId="11" fillId="0" borderId="0" xfId="0" applyNumberFormat="1" applyFont="1" applyFill="1" applyBorder="1"/>
    <xf numFmtId="0" fontId="7" fillId="0" borderId="0" xfId="0" applyFont="1" applyFill="1" applyBorder="1"/>
    <xf numFmtId="166" fontId="11" fillId="3" borderId="0" xfId="1" applyNumberFormat="1" applyFont="1" applyFill="1" applyBorder="1" applyAlignment="1">
      <alignment horizontal="right" wrapText="1"/>
    </xf>
    <xf numFmtId="0" fontId="11" fillId="3" borderId="0" xfId="0" applyFont="1" applyFill="1" applyBorder="1" applyAlignment="1">
      <alignment horizontal="left" wrapText="1"/>
    </xf>
    <xf numFmtId="164" fontId="11" fillId="3" borderId="9" xfId="2" applyNumberFormat="1" applyFont="1" applyFill="1" applyBorder="1" applyAlignment="1">
      <alignment horizontal="center"/>
    </xf>
    <xf numFmtId="3" fontId="11" fillId="3" borderId="1" xfId="0" applyNumberFormat="1" applyFont="1" applyFill="1" applyBorder="1"/>
    <xf numFmtId="164" fontId="11" fillId="3" borderId="2" xfId="2" applyNumberFormat="1" applyFont="1" applyFill="1" applyBorder="1" applyAlignment="1">
      <alignment horizontal="center"/>
    </xf>
    <xf numFmtId="0" fontId="11" fillId="2" borderId="4" xfId="4" applyFont="1" applyFill="1" applyBorder="1"/>
    <xf numFmtId="0" fontId="11" fillId="0" borderId="0" xfId="0" applyFont="1" applyFill="1" applyBorder="1"/>
    <xf numFmtId="0" fontId="8" fillId="2" borderId="0" xfId="13" applyFont="1" applyFill="1"/>
    <xf numFmtId="0" fontId="11" fillId="2" borderId="0" xfId="13" applyFont="1" applyFill="1"/>
    <xf numFmtId="0" fontId="20" fillId="2" borderId="0" xfId="13" applyFont="1" applyFill="1"/>
    <xf numFmtId="167" fontId="11" fillId="3" borderId="4" xfId="13" applyNumberFormat="1" applyFont="1" applyFill="1" applyBorder="1" applyAlignment="1">
      <alignment horizontal="center"/>
    </xf>
    <xf numFmtId="3" fontId="11" fillId="3" borderId="0" xfId="13" applyNumberFormat="1" applyFont="1" applyFill="1" applyBorder="1"/>
    <xf numFmtId="167" fontId="11" fillId="3" borderId="0" xfId="14" applyNumberFormat="1" applyFont="1" applyFill="1" applyBorder="1" applyAlignment="1">
      <alignment horizontal="center"/>
    </xf>
    <xf numFmtId="3" fontId="11" fillId="5" borderId="0" xfId="15" applyNumberFormat="1" applyFont="1" applyFill="1" applyBorder="1">
      <alignment vertical="top"/>
    </xf>
    <xf numFmtId="0" fontId="11" fillId="2" borderId="5" xfId="13" applyFont="1" applyFill="1" applyBorder="1" applyAlignment="1">
      <alignment horizontal="center"/>
    </xf>
    <xf numFmtId="167" fontId="11" fillId="2" borderId="0" xfId="13" applyNumberFormat="1" applyFont="1" applyFill="1" applyBorder="1" applyAlignment="1">
      <alignment horizontal="center"/>
    </xf>
    <xf numFmtId="3" fontId="11" fillId="2" borderId="0" xfId="13" applyNumberFormat="1" applyFont="1" applyFill="1" applyBorder="1"/>
    <xf numFmtId="171" fontId="11" fillId="2" borderId="0" xfId="13" applyNumberFormat="1" applyFont="1" applyFill="1" applyBorder="1" applyAlignment="1">
      <alignment horizontal="center"/>
    </xf>
    <xf numFmtId="3" fontId="11" fillId="2" borderId="10" xfId="13" applyNumberFormat="1" applyFont="1" applyFill="1" applyBorder="1"/>
    <xf numFmtId="1" fontId="11" fillId="2" borderId="10" xfId="13" applyNumberFormat="1" applyFont="1" applyFill="1" applyBorder="1" applyAlignment="1">
      <alignment horizontal="center"/>
    </xf>
    <xf numFmtId="171" fontId="11" fillId="3" borderId="0" xfId="13" applyNumberFormat="1" applyFont="1" applyFill="1" applyBorder="1" applyAlignment="1">
      <alignment horizontal="center"/>
    </xf>
    <xf numFmtId="167" fontId="11" fillId="2" borderId="4" xfId="13" applyNumberFormat="1" applyFont="1" applyFill="1" applyBorder="1" applyAlignment="1">
      <alignment horizontal="center"/>
    </xf>
    <xf numFmtId="3" fontId="11" fillId="6" borderId="0" xfId="15" applyNumberFormat="1" applyFont="1" applyFill="1" applyBorder="1">
      <alignment vertical="top"/>
    </xf>
    <xf numFmtId="3" fontId="11" fillId="2" borderId="0" xfId="13" applyNumberFormat="1" applyFont="1" applyFill="1" applyBorder="1" applyAlignment="1">
      <alignment horizontal="right"/>
    </xf>
    <xf numFmtId="49" fontId="11" fillId="2" borderId="5" xfId="13" applyNumberFormat="1" applyFont="1" applyFill="1" applyBorder="1" applyAlignment="1">
      <alignment horizontal="center"/>
    </xf>
    <xf numFmtId="0" fontId="11" fillId="2" borderId="5" xfId="13" applyNumberFormat="1" applyFont="1" applyFill="1" applyBorder="1" applyAlignment="1">
      <alignment horizontal="center"/>
    </xf>
    <xf numFmtId="1" fontId="11" fillId="2" borderId="5" xfId="13" applyNumberFormat="1" applyFont="1" applyFill="1" applyBorder="1" applyAlignment="1">
      <alignment horizontal="center"/>
    </xf>
    <xf numFmtId="0" fontId="8" fillId="2" borderId="0" xfId="13" applyFont="1" applyFill="1" applyBorder="1"/>
    <xf numFmtId="1" fontId="11" fillId="2" borderId="8" xfId="13" applyNumberFormat="1" applyFont="1" applyFill="1" applyBorder="1" applyAlignment="1">
      <alignment horizontal="center"/>
    </xf>
    <xf numFmtId="3" fontId="11" fillId="2" borderId="15" xfId="13" applyNumberFormat="1" applyFont="1" applyFill="1" applyBorder="1"/>
    <xf numFmtId="0" fontId="18" fillId="2" borderId="2" xfId="13" applyFont="1" applyFill="1" applyBorder="1"/>
    <xf numFmtId="0" fontId="18" fillId="2" borderId="0" xfId="13" applyFont="1" applyFill="1" applyBorder="1"/>
    <xf numFmtId="0" fontId="15" fillId="2" borderId="11" xfId="13" applyFont="1" applyFill="1" applyBorder="1" applyAlignment="1">
      <alignment horizontal="center" vertical="center" wrapText="1"/>
    </xf>
    <xf numFmtId="0" fontId="15" fillId="2" borderId="12" xfId="13" applyFont="1" applyFill="1" applyBorder="1" applyAlignment="1">
      <alignment horizontal="right" vertical="center" wrapText="1"/>
    </xf>
    <xf numFmtId="0" fontId="15" fillId="2" borderId="12" xfId="13" applyFont="1" applyFill="1" applyBorder="1" applyAlignment="1">
      <alignment horizontal="center" vertical="center" wrapText="1"/>
    </xf>
    <xf numFmtId="0" fontId="15" fillId="2" borderId="13" xfId="13" applyFont="1" applyFill="1" applyBorder="1" applyAlignment="1">
      <alignment horizontal="right" vertical="center" wrapText="1"/>
    </xf>
    <xf numFmtId="0" fontId="15" fillId="2" borderId="13" xfId="13" applyFont="1" applyFill="1" applyBorder="1" applyAlignment="1">
      <alignment horizontal="center" vertical="center"/>
    </xf>
    <xf numFmtId="0" fontId="15" fillId="2" borderId="14" xfId="13" applyFont="1" applyFill="1" applyBorder="1" applyAlignment="1">
      <alignment horizontal="center" vertical="center"/>
    </xf>
    <xf numFmtId="43" fontId="21" fillId="2" borderId="0" xfId="16" applyFont="1" applyFill="1"/>
    <xf numFmtId="0" fontId="11" fillId="2" borderId="1" xfId="13" applyFont="1" applyFill="1" applyBorder="1" applyAlignment="1">
      <alignment horizontal="center"/>
    </xf>
    <xf numFmtId="0" fontId="11" fillId="2" borderId="2" xfId="13" applyFont="1" applyFill="1" applyBorder="1" applyAlignment="1">
      <alignment horizontal="center"/>
    </xf>
    <xf numFmtId="0" fontId="11" fillId="2" borderId="9" xfId="13" applyFont="1" applyFill="1" applyBorder="1" applyAlignment="1">
      <alignment horizontal="center"/>
    </xf>
    <xf numFmtId="3" fontId="11" fillId="3" borderId="2" xfId="17" applyNumberFormat="1" applyFont="1" applyFill="1" applyBorder="1" applyAlignment="1">
      <alignment vertical="top"/>
    </xf>
    <xf numFmtId="0" fontId="11" fillId="2" borderId="3" xfId="13" applyFont="1" applyFill="1" applyBorder="1"/>
    <xf numFmtId="0" fontId="11" fillId="2" borderId="4" xfId="13" applyFont="1" applyFill="1" applyBorder="1" applyAlignment="1">
      <alignment horizontal="center"/>
    </xf>
    <xf numFmtId="0" fontId="11" fillId="2" borderId="0" xfId="13" applyFont="1" applyFill="1" applyBorder="1" applyAlignment="1">
      <alignment horizontal="center"/>
    </xf>
    <xf numFmtId="0" fontId="11" fillId="2" borderId="10" xfId="13" applyFont="1" applyFill="1" applyBorder="1" applyAlignment="1">
      <alignment horizontal="center"/>
    </xf>
    <xf numFmtId="3" fontId="11" fillId="3" borderId="0" xfId="17" applyNumberFormat="1" applyFont="1" applyFill="1" applyBorder="1" applyAlignment="1">
      <alignment vertical="top"/>
    </xf>
    <xf numFmtId="0" fontId="11" fillId="2" borderId="5" xfId="13" applyFont="1" applyFill="1" applyBorder="1"/>
    <xf numFmtId="3" fontId="8" fillId="2" borderId="0" xfId="13" applyNumberFormat="1" applyFont="1" applyFill="1"/>
    <xf numFmtId="167" fontId="11" fillId="2" borderId="4" xfId="15" applyNumberFormat="1" applyFont="1" applyFill="1" applyBorder="1" applyAlignment="1" applyProtection="1">
      <alignment horizontal="center"/>
    </xf>
    <xf numFmtId="167" fontId="11" fillId="2" borderId="0" xfId="15" applyNumberFormat="1" applyFont="1" applyFill="1" applyBorder="1" applyAlignment="1" applyProtection="1">
      <alignment horizontal="center"/>
    </xf>
    <xf numFmtId="167" fontId="11" fillId="2" borderId="10" xfId="15" applyNumberFormat="1" applyFont="1" applyFill="1" applyBorder="1" applyAlignment="1" applyProtection="1">
      <alignment horizontal="center"/>
    </xf>
    <xf numFmtId="2" fontId="11" fillId="3" borderId="0" xfId="17" applyNumberFormat="1" applyFont="1" applyFill="1" applyBorder="1" applyAlignment="1">
      <alignment vertical="top"/>
    </xf>
    <xf numFmtId="167" fontId="11" fillId="3" borderId="0" xfId="17" applyNumberFormat="1" applyFont="1" applyFill="1" applyBorder="1" applyAlignment="1">
      <alignment vertical="top"/>
    </xf>
    <xf numFmtId="167" fontId="12" fillId="3" borderId="0" xfId="18" applyNumberFormat="1" applyFont="1" applyFill="1" applyBorder="1" applyAlignment="1">
      <alignment vertical="top"/>
    </xf>
    <xf numFmtId="172" fontId="8" fillId="2" borderId="0" xfId="13" applyNumberFormat="1" applyFont="1" applyFill="1" applyProtection="1"/>
    <xf numFmtId="10" fontId="8" fillId="2" borderId="0" xfId="19" applyNumberFormat="1" applyFont="1" applyFill="1" applyProtection="1"/>
    <xf numFmtId="167" fontId="11" fillId="3" borderId="0" xfId="18" applyNumberFormat="1" applyFont="1" applyFill="1" applyBorder="1" applyAlignment="1" applyProtection="1">
      <alignment vertical="top"/>
    </xf>
    <xf numFmtId="3" fontId="11" fillId="3" borderId="0" xfId="18" applyNumberFormat="1" applyFont="1" applyFill="1" applyBorder="1" applyAlignment="1" applyProtection="1">
      <alignment vertical="top"/>
    </xf>
    <xf numFmtId="3" fontId="12" fillId="3" borderId="0" xfId="18" applyNumberFormat="1" applyFont="1" applyFill="1" applyBorder="1" applyAlignment="1">
      <alignment vertical="top"/>
    </xf>
    <xf numFmtId="0" fontId="11" fillId="2" borderId="6" xfId="13" applyFont="1" applyFill="1" applyBorder="1"/>
    <xf numFmtId="0" fontId="11" fillId="2" borderId="0" xfId="13" applyFont="1" applyFill="1" applyBorder="1"/>
    <xf numFmtId="0" fontId="11" fillId="2" borderId="15" xfId="13" applyFont="1" applyFill="1" applyBorder="1"/>
    <xf numFmtId="0" fontId="11" fillId="2" borderId="8" xfId="13" applyFont="1" applyFill="1" applyBorder="1"/>
    <xf numFmtId="0" fontId="18" fillId="2" borderId="0" xfId="13" applyFont="1" applyFill="1"/>
    <xf numFmtId="0" fontId="15" fillId="2" borderId="11" xfId="13" applyNumberFormat="1" applyFont="1" applyFill="1" applyBorder="1" applyAlignment="1">
      <alignment horizontal="center" vertical="center"/>
    </xf>
    <xf numFmtId="0" fontId="15" fillId="2" borderId="12" xfId="13" applyNumberFormat="1" applyFont="1" applyFill="1" applyBorder="1" applyAlignment="1">
      <alignment horizontal="center" vertical="center"/>
    </xf>
    <xf numFmtId="2" fontId="15" fillId="2" borderId="1" xfId="13" applyNumberFormat="1" applyFont="1" applyFill="1" applyBorder="1" applyAlignment="1">
      <alignment horizontal="center" vertical="center"/>
    </xf>
    <xf numFmtId="0" fontId="15" fillId="2" borderId="6" xfId="13" applyFont="1" applyFill="1" applyBorder="1"/>
    <xf numFmtId="0" fontId="8" fillId="3" borderId="0" xfId="20" applyFont="1" applyFill="1"/>
    <xf numFmtId="0" fontId="8" fillId="3" borderId="0" xfId="20" applyFont="1" applyFill="1" applyAlignment="1">
      <alignment horizontal="left"/>
    </xf>
    <xf numFmtId="0" fontId="11" fillId="3" borderId="0" xfId="20" applyFont="1" applyFill="1" applyAlignment="1">
      <alignment vertical="center"/>
    </xf>
    <xf numFmtId="0" fontId="12" fillId="0" borderId="0" xfId="18" applyFont="1"/>
    <xf numFmtId="0" fontId="11" fillId="3" borderId="0" xfId="20" applyFont="1" applyFill="1" applyAlignment="1">
      <alignment vertical="center" wrapText="1"/>
    </xf>
    <xf numFmtId="10" fontId="11" fillId="3" borderId="0" xfId="20" applyNumberFormat="1" applyFont="1" applyFill="1" applyAlignment="1">
      <alignment vertical="center"/>
    </xf>
    <xf numFmtId="0" fontId="11" fillId="3" borderId="0" xfId="21" applyFont="1" applyFill="1" applyAlignment="1">
      <alignment vertical="center"/>
    </xf>
    <xf numFmtId="164" fontId="8" fillId="3" borderId="0" xfId="20" applyNumberFormat="1" applyFont="1" applyFill="1"/>
    <xf numFmtId="164" fontId="8" fillId="3" borderId="0" xfId="2" applyNumberFormat="1" applyFont="1" applyFill="1"/>
    <xf numFmtId="164" fontId="11" fillId="3" borderId="0" xfId="19" applyNumberFormat="1" applyFont="1" applyFill="1" applyBorder="1" applyAlignment="1" applyProtection="1">
      <alignment horizontal="right" vertical="center"/>
    </xf>
    <xf numFmtId="3" fontId="12" fillId="0" borderId="0" xfId="18" applyNumberFormat="1" applyFont="1" applyBorder="1" applyAlignment="1">
      <alignment horizontal="right" vertical="center"/>
    </xf>
    <xf numFmtId="164" fontId="11" fillId="3" borderId="0" xfId="20" applyNumberFormat="1" applyFont="1" applyFill="1" applyBorder="1" applyAlignment="1" applyProtection="1">
      <alignment horizontal="right" vertical="center"/>
    </xf>
    <xf numFmtId="10" fontId="11" fillId="3" borderId="0" xfId="19" applyNumberFormat="1" applyFont="1" applyFill="1" applyBorder="1" applyAlignment="1" applyProtection="1">
      <alignment horizontal="right" vertical="center"/>
    </xf>
    <xf numFmtId="173" fontId="12" fillId="0" borderId="0" xfId="18" applyNumberFormat="1" applyFont="1" applyBorder="1" applyAlignment="1">
      <alignment horizontal="right" vertical="center"/>
    </xf>
    <xf numFmtId="0" fontId="11" fillId="3" borderId="0" xfId="20" applyFont="1" applyFill="1" applyBorder="1" applyAlignment="1" applyProtection="1">
      <alignment horizontal="center" vertical="center"/>
    </xf>
    <xf numFmtId="164" fontId="12" fillId="3" borderId="1" xfId="18" applyNumberFormat="1" applyFont="1" applyFill="1" applyBorder="1" applyAlignment="1" applyProtection="1">
      <alignment horizontal="center" vertical="center"/>
    </xf>
    <xf numFmtId="3" fontId="12" fillId="3" borderId="2" xfId="18" applyNumberFormat="1" applyFont="1" applyFill="1" applyBorder="1" applyAlignment="1">
      <alignment horizontal="right" vertical="center"/>
    </xf>
    <xf numFmtId="164" fontId="12" fillId="3" borderId="9" xfId="18" applyNumberFormat="1" applyFont="1" applyFill="1" applyBorder="1" applyAlignment="1" applyProtection="1">
      <alignment horizontal="center" vertical="center"/>
    </xf>
    <xf numFmtId="10" fontId="12" fillId="3" borderId="1" xfId="18" applyNumberFormat="1" applyFont="1" applyFill="1" applyBorder="1" applyAlignment="1" applyProtection="1">
      <alignment horizontal="center" vertical="center"/>
    </xf>
    <xf numFmtId="3" fontId="12" fillId="3" borderId="9" xfId="22" applyNumberFormat="1" applyFont="1" applyFill="1" applyBorder="1" applyAlignment="1">
      <alignment vertical="center"/>
    </xf>
    <xf numFmtId="0" fontId="12" fillId="0" borderId="9" xfId="18" applyFont="1" applyBorder="1" applyAlignment="1" applyProtection="1">
      <alignment horizontal="center" vertical="center"/>
    </xf>
    <xf numFmtId="164" fontId="12" fillId="3" borderId="4" xfId="18" applyNumberFormat="1" applyFont="1" applyFill="1" applyBorder="1" applyAlignment="1" applyProtection="1">
      <alignment horizontal="center" vertical="center"/>
    </xf>
    <xf numFmtId="3" fontId="12" fillId="3" borderId="0" xfId="18" applyNumberFormat="1" applyFont="1" applyFill="1" applyBorder="1" applyAlignment="1">
      <alignment horizontal="right" vertical="center"/>
    </xf>
    <xf numFmtId="164" fontId="12" fillId="3" borderId="10" xfId="18" applyNumberFormat="1" applyFont="1" applyFill="1" applyBorder="1" applyAlignment="1" applyProtection="1">
      <alignment horizontal="center" vertical="center"/>
    </xf>
    <xf numFmtId="10" fontId="12" fillId="3" borderId="4" xfId="18" applyNumberFormat="1" applyFont="1" applyFill="1" applyBorder="1" applyAlignment="1" applyProtection="1">
      <alignment horizontal="center" vertical="center"/>
    </xf>
    <xf numFmtId="3" fontId="12" fillId="3" borderId="10" xfId="18" applyNumberFormat="1" applyFont="1" applyFill="1" applyBorder="1" applyAlignment="1" applyProtection="1">
      <alignment horizontal="right" vertical="center"/>
    </xf>
    <xf numFmtId="0" fontId="12" fillId="0" borderId="10" xfId="18" applyFont="1" applyBorder="1" applyAlignment="1" applyProtection="1">
      <alignment horizontal="center" vertical="center"/>
    </xf>
    <xf numFmtId="164" fontId="12" fillId="0" borderId="4" xfId="18" applyNumberFormat="1" applyFont="1" applyBorder="1" applyAlignment="1" applyProtection="1">
      <alignment horizontal="center" vertical="center"/>
    </xf>
    <xf numFmtId="164" fontId="12" fillId="0" borderId="10" xfId="18" applyNumberFormat="1" applyFont="1" applyBorder="1" applyAlignment="1" applyProtection="1">
      <alignment horizontal="center" vertical="center"/>
    </xf>
    <xf numFmtId="10" fontId="12" fillId="0" borderId="4" xfId="18" applyNumberFormat="1" applyFont="1" applyBorder="1" applyAlignment="1" applyProtection="1">
      <alignment horizontal="center" vertical="center"/>
    </xf>
    <xf numFmtId="3" fontId="12" fillId="0" borderId="10" xfId="18" applyNumberFormat="1" applyFont="1" applyBorder="1" applyAlignment="1" applyProtection="1">
      <alignment horizontal="right" vertical="center"/>
    </xf>
    <xf numFmtId="164" fontId="11" fillId="3" borderId="4" xfId="19" applyNumberFormat="1" applyFont="1" applyFill="1" applyBorder="1" applyAlignment="1" applyProtection="1">
      <alignment horizontal="center" vertical="center"/>
    </xf>
    <xf numFmtId="164" fontId="11" fillId="3" borderId="4" xfId="20" applyNumberFormat="1" applyFont="1" applyFill="1" applyBorder="1" applyAlignment="1" applyProtection="1">
      <alignment horizontal="center" vertical="center"/>
    </xf>
    <xf numFmtId="164" fontId="11" fillId="3" borderId="10" xfId="20" applyNumberFormat="1" applyFont="1" applyFill="1" applyBorder="1" applyAlignment="1" applyProtection="1">
      <alignment horizontal="center" vertical="center"/>
    </xf>
    <xf numFmtId="10" fontId="11" fillId="3" borderId="4" xfId="19" applyNumberFormat="1" applyFont="1" applyFill="1" applyBorder="1" applyAlignment="1" applyProtection="1">
      <alignment horizontal="center" vertical="center"/>
    </xf>
    <xf numFmtId="3" fontId="12" fillId="0" borderId="0" xfId="22" applyNumberFormat="1" applyFont="1" applyBorder="1" applyAlignment="1">
      <alignment horizontal="right" vertical="center"/>
    </xf>
    <xf numFmtId="3" fontId="11" fillId="3" borderId="10" xfId="20" applyNumberFormat="1" applyFont="1" applyFill="1" applyBorder="1" applyAlignment="1" applyProtection="1">
      <alignment horizontal="right" vertical="center"/>
    </xf>
    <xf numFmtId="0" fontId="11" fillId="3" borderId="10" xfId="20" applyFont="1" applyFill="1" applyBorder="1" applyAlignment="1" applyProtection="1">
      <alignment horizontal="center" vertical="center"/>
    </xf>
    <xf numFmtId="3" fontId="11" fillId="3" borderId="0" xfId="22" applyNumberFormat="1" applyFont="1" applyFill="1" applyBorder="1" applyAlignment="1">
      <alignment horizontal="right" vertical="center"/>
    </xf>
    <xf numFmtId="3" fontId="11" fillId="3" borderId="0" xfId="20" applyNumberFormat="1" applyFont="1" applyFill="1" applyBorder="1" applyAlignment="1">
      <alignment horizontal="right" vertical="center"/>
    </xf>
    <xf numFmtId="3" fontId="11" fillId="3" borderId="0" xfId="23" applyNumberFormat="1" applyFont="1" applyFill="1" applyBorder="1" applyAlignment="1">
      <alignment horizontal="right" vertical="center"/>
    </xf>
    <xf numFmtId="3" fontId="11" fillId="3" borderId="0" xfId="20" applyNumberFormat="1" applyFont="1" applyFill="1" applyBorder="1" applyAlignment="1" applyProtection="1">
      <alignment horizontal="right" vertical="center"/>
    </xf>
    <xf numFmtId="3" fontId="11" fillId="3" borderId="0" xfId="22" applyNumberFormat="1" applyFont="1" applyFill="1" applyBorder="1" applyAlignment="1" applyProtection="1">
      <alignment horizontal="right" vertical="center"/>
    </xf>
    <xf numFmtId="173" fontId="11" fillId="3" borderId="0" xfId="20" applyNumberFormat="1" applyFont="1" applyFill="1" applyBorder="1" applyAlignment="1" applyProtection="1">
      <alignment horizontal="right" vertical="center"/>
    </xf>
    <xf numFmtId="173" fontId="11" fillId="3" borderId="10" xfId="20" applyNumberFormat="1" applyFont="1" applyFill="1" applyBorder="1" applyAlignment="1" applyProtection="1">
      <alignment horizontal="right" vertical="center"/>
    </xf>
    <xf numFmtId="174" fontId="11" fillId="3" borderId="0" xfId="20" applyNumberFormat="1" applyFont="1" applyFill="1" applyBorder="1" applyAlignment="1" applyProtection="1">
      <alignment horizontal="right" vertical="center"/>
    </xf>
    <xf numFmtId="175" fontId="11" fillId="3" borderId="0" xfId="20" applyNumberFormat="1" applyFont="1" applyFill="1" applyBorder="1" applyAlignment="1" applyProtection="1">
      <alignment horizontal="right" vertical="center"/>
    </xf>
    <xf numFmtId="175" fontId="11" fillId="3" borderId="10" xfId="20" applyNumberFormat="1" applyFont="1" applyFill="1" applyBorder="1" applyAlignment="1" applyProtection="1">
      <alignment horizontal="right" vertical="center"/>
    </xf>
    <xf numFmtId="0" fontId="18" fillId="3" borderId="0" xfId="20" applyFont="1" applyFill="1"/>
    <xf numFmtId="0" fontId="15" fillId="3" borderId="11" xfId="20" applyFont="1" applyFill="1" applyBorder="1" applyAlignment="1">
      <alignment horizontal="center" vertical="center" wrapText="1"/>
    </xf>
    <xf numFmtId="0" fontId="15" fillId="3" borderId="12" xfId="20" applyFont="1" applyFill="1" applyBorder="1" applyAlignment="1">
      <alignment horizontal="right" vertical="center" wrapText="1"/>
    </xf>
    <xf numFmtId="0" fontId="15" fillId="3" borderId="13" xfId="20" applyFont="1" applyFill="1" applyBorder="1" applyAlignment="1">
      <alignment horizontal="right" vertical="center"/>
    </xf>
    <xf numFmtId="0" fontId="15" fillId="3" borderId="13" xfId="20" applyFont="1" applyFill="1" applyBorder="1" applyAlignment="1">
      <alignment horizontal="center" vertical="center"/>
    </xf>
    <xf numFmtId="0" fontId="8" fillId="3" borderId="0" xfId="23" applyFont="1" applyFill="1"/>
    <xf numFmtId="0" fontId="8" fillId="3" borderId="0" xfId="23" applyFont="1" applyFill="1" applyBorder="1"/>
    <xf numFmtId="0" fontId="11" fillId="3" borderId="0" xfId="23" applyFont="1" applyFill="1" applyAlignment="1">
      <alignment vertical="center"/>
    </xf>
    <xf numFmtId="0" fontId="11" fillId="3" borderId="0" xfId="23" applyFont="1" applyFill="1" applyBorder="1" applyAlignment="1">
      <alignment vertical="center"/>
    </xf>
    <xf numFmtId="164" fontId="11" fillId="3" borderId="1" xfId="19" applyNumberFormat="1" applyFont="1" applyFill="1" applyBorder="1" applyAlignment="1">
      <alignment horizontal="center" vertical="center"/>
    </xf>
    <xf numFmtId="164" fontId="11" fillId="3" borderId="2" xfId="19" applyNumberFormat="1" applyFont="1" applyFill="1" applyBorder="1" applyAlignment="1">
      <alignment horizontal="center" vertical="center"/>
    </xf>
    <xf numFmtId="166" fontId="12" fillId="0" borderId="1" xfId="22" applyNumberFormat="1" applyFont="1" applyBorder="1"/>
    <xf numFmtId="166" fontId="12" fillId="0" borderId="2" xfId="22" applyNumberFormat="1" applyFont="1" applyBorder="1"/>
    <xf numFmtId="0" fontId="12" fillId="0" borderId="3" xfId="18" applyFont="1" applyBorder="1"/>
    <xf numFmtId="164" fontId="11" fillId="3" borderId="4" xfId="19" applyNumberFormat="1" applyFont="1" applyFill="1" applyBorder="1" applyAlignment="1">
      <alignment horizontal="center" vertical="center"/>
    </xf>
    <xf numFmtId="164" fontId="11" fillId="3" borderId="0" xfId="19" applyNumberFormat="1" applyFont="1" applyFill="1" applyBorder="1" applyAlignment="1">
      <alignment horizontal="center" vertical="center"/>
    </xf>
    <xf numFmtId="166" fontId="12" fillId="0" borderId="4" xfId="22" applyNumberFormat="1" applyFont="1" applyBorder="1"/>
    <xf numFmtId="166" fontId="12" fillId="0" borderId="0" xfId="22" applyNumberFormat="1" applyFont="1" applyBorder="1"/>
    <xf numFmtId="0" fontId="12" fillId="0" borderId="5" xfId="18" applyFont="1" applyBorder="1"/>
    <xf numFmtId="3" fontId="11" fillId="3" borderId="4" xfId="23" applyNumberFormat="1" applyFont="1" applyFill="1" applyBorder="1" applyAlignment="1">
      <alignment horizontal="right" vertical="center"/>
    </xf>
    <xf numFmtId="0" fontId="11" fillId="3" borderId="5" xfId="23" applyFont="1" applyFill="1" applyBorder="1" applyAlignment="1">
      <alignment horizontal="left" vertical="center"/>
    </xf>
    <xf numFmtId="0" fontId="18" fillId="3" borderId="0" xfId="23" applyFont="1" applyFill="1"/>
    <xf numFmtId="0" fontId="15" fillId="3" borderId="11" xfId="23" applyFont="1" applyFill="1" applyBorder="1" applyAlignment="1">
      <alignment horizontal="center" vertical="center"/>
    </xf>
    <xf numFmtId="0" fontId="15" fillId="3" borderId="12" xfId="23" applyFont="1" applyFill="1" applyBorder="1" applyAlignment="1">
      <alignment horizontal="center" vertical="center"/>
    </xf>
    <xf numFmtId="0" fontId="15" fillId="3" borderId="13" xfId="23" applyFont="1" applyFill="1" applyBorder="1" applyAlignment="1">
      <alignment horizontal="center" vertical="center"/>
    </xf>
    <xf numFmtId="176" fontId="15" fillId="3" borderId="11" xfId="23" applyNumberFormat="1" applyFont="1" applyFill="1" applyBorder="1" applyAlignment="1">
      <alignment horizontal="right" vertical="center"/>
    </xf>
    <xf numFmtId="176" fontId="15" fillId="3" borderId="12" xfId="23" applyNumberFormat="1" applyFont="1" applyFill="1" applyBorder="1" applyAlignment="1">
      <alignment horizontal="right" vertical="center"/>
    </xf>
    <xf numFmtId="176" fontId="15" fillId="3" borderId="13" xfId="23" applyNumberFormat="1" applyFont="1" applyFill="1" applyBorder="1" applyAlignment="1">
      <alignment horizontal="right" vertical="center"/>
    </xf>
    <xf numFmtId="0" fontId="15" fillId="3" borderId="13" xfId="23" applyFont="1" applyFill="1" applyBorder="1" applyAlignment="1">
      <alignment vertical="center"/>
    </xf>
    <xf numFmtId="0" fontId="11" fillId="3" borderId="0" xfId="23" applyFont="1" applyFill="1"/>
    <xf numFmtId="164" fontId="11" fillId="3" borderId="1" xfId="25" applyNumberFormat="1" applyFont="1" applyFill="1" applyBorder="1" applyAlignment="1">
      <alignment horizontal="center"/>
    </xf>
    <xf numFmtId="164" fontId="11" fillId="3" borderId="9" xfId="25" applyNumberFormat="1" applyFont="1" applyFill="1" applyBorder="1"/>
    <xf numFmtId="3" fontId="11" fillId="3" borderId="2" xfId="23" applyNumberFormat="1" applyFont="1" applyFill="1" applyBorder="1"/>
    <xf numFmtId="0" fontId="11" fillId="3" borderId="3" xfId="23" applyFont="1" applyFill="1" applyBorder="1"/>
    <xf numFmtId="164" fontId="11" fillId="3" borderId="4" xfId="25" applyNumberFormat="1" applyFont="1" applyFill="1" applyBorder="1" applyAlignment="1">
      <alignment horizontal="center"/>
    </xf>
    <xf numFmtId="164" fontId="11" fillId="3" borderId="10" xfId="25" applyNumberFormat="1" applyFont="1" applyFill="1" applyBorder="1"/>
    <xf numFmtId="3" fontId="11" fillId="3" borderId="0" xfId="23" applyNumberFormat="1" applyFont="1" applyFill="1" applyBorder="1"/>
    <xf numFmtId="0" fontId="11" fillId="3" borderId="5" xfId="23" applyFont="1" applyFill="1" applyBorder="1"/>
    <xf numFmtId="164" fontId="15" fillId="3" borderId="4" xfId="25" applyNumberFormat="1" applyFont="1" applyFill="1" applyBorder="1" applyAlignment="1">
      <alignment horizontal="center"/>
    </xf>
    <xf numFmtId="164" fontId="15" fillId="3" borderId="10" xfId="25" applyNumberFormat="1" applyFont="1" applyFill="1" applyBorder="1"/>
    <xf numFmtId="3" fontId="15" fillId="3" borderId="0" xfId="23" applyNumberFormat="1" applyFont="1" applyFill="1" applyBorder="1"/>
    <xf numFmtId="0" fontId="15" fillId="3" borderId="5" xfId="23" applyFont="1" applyFill="1" applyBorder="1"/>
    <xf numFmtId="164" fontId="11" fillId="3" borderId="15" xfId="25" applyNumberFormat="1" applyFont="1" applyFill="1" applyBorder="1"/>
    <xf numFmtId="174" fontId="11" fillId="3" borderId="0" xfId="23" applyNumberFormat="1" applyFont="1" applyFill="1" applyBorder="1"/>
    <xf numFmtId="164" fontId="8" fillId="3" borderId="0" xfId="23" applyNumberFormat="1" applyFont="1" applyFill="1"/>
    <xf numFmtId="0" fontId="20" fillId="0" borderId="0" xfId="23" applyFont="1" applyFill="1"/>
    <xf numFmtId="164" fontId="20" fillId="0" borderId="0" xfId="25" applyNumberFormat="1" applyFont="1" applyFill="1"/>
    <xf numFmtId="9" fontId="20" fillId="0" borderId="0" xfId="25" applyFont="1" applyFill="1"/>
    <xf numFmtId="0" fontId="20" fillId="0" borderId="0" xfId="23" applyFont="1" applyFill="1"/>
    <xf numFmtId="164" fontId="20" fillId="0" borderId="0" xfId="26" applyNumberFormat="1" applyFont="1" applyFill="1"/>
    <xf numFmtId="0" fontId="24" fillId="0" borderId="0" xfId="23" applyFont="1" applyFill="1"/>
    <xf numFmtId="0" fontId="8" fillId="2" borderId="0" xfId="27" applyFont="1" applyFill="1"/>
    <xf numFmtId="0" fontId="11" fillId="2" borderId="0" xfId="27" applyFont="1" applyFill="1"/>
    <xf numFmtId="179" fontId="11" fillId="2" borderId="0" xfId="27" applyNumberFormat="1" applyFont="1" applyFill="1"/>
    <xf numFmtId="174" fontId="11" fillId="2" borderId="0" xfId="27" applyNumberFormat="1" applyFont="1" applyFill="1"/>
    <xf numFmtId="0" fontId="11" fillId="2" borderId="0" xfId="27" applyFont="1" applyFill="1" applyAlignment="1">
      <alignment horizontal="left" wrapText="1"/>
    </xf>
    <xf numFmtId="0" fontId="11" fillId="2" borderId="0" xfId="27" applyFont="1" applyFill="1" applyBorder="1"/>
    <xf numFmtId="167" fontId="15" fillId="2" borderId="3" xfId="27" applyNumberFormat="1" applyFont="1" applyFill="1" applyBorder="1"/>
    <xf numFmtId="167" fontId="15" fillId="2" borderId="9" xfId="27" applyNumberFormat="1" applyFont="1" applyFill="1" applyBorder="1" applyAlignment="1">
      <alignment horizontal="center"/>
    </xf>
    <xf numFmtId="171" fontId="15" fillId="2" borderId="2" xfId="27" applyNumberFormat="1" applyFont="1" applyFill="1" applyBorder="1" applyAlignment="1">
      <alignment horizontal="right"/>
    </xf>
    <xf numFmtId="49" fontId="15" fillId="2" borderId="3" xfId="27" applyNumberFormat="1" applyFont="1" applyFill="1" applyBorder="1"/>
    <xf numFmtId="167" fontId="11" fillId="2" borderId="5" xfId="27" applyNumberFormat="1" applyFont="1" applyFill="1" applyBorder="1"/>
    <xf numFmtId="167" fontId="11" fillId="2" borderId="10" xfId="27" applyNumberFormat="1" applyFont="1" applyFill="1" applyBorder="1" applyAlignment="1">
      <alignment horizontal="center"/>
    </xf>
    <xf numFmtId="171" fontId="11" fillId="2" borderId="0" xfId="27" applyNumberFormat="1" applyFont="1" applyFill="1" applyBorder="1" applyAlignment="1">
      <alignment horizontal="right"/>
    </xf>
    <xf numFmtId="49" fontId="11" fillId="2" borderId="5" xfId="27" applyNumberFormat="1" applyFont="1" applyFill="1" applyBorder="1"/>
    <xf numFmtId="178" fontId="11" fillId="2" borderId="0" xfId="27" applyNumberFormat="1" applyFont="1" applyFill="1" applyBorder="1" applyAlignment="1">
      <alignment horizontal="right"/>
    </xf>
    <xf numFmtId="0" fontId="18" fillId="2" borderId="0" xfId="27" applyFont="1" applyFill="1"/>
    <xf numFmtId="0" fontId="15" fillId="2" borderId="11" xfId="27" applyFont="1" applyFill="1" applyBorder="1" applyAlignment="1">
      <alignment horizontal="right" vertical="center"/>
    </xf>
    <xf numFmtId="0" fontId="15" fillId="2" borderId="12" xfId="27" applyFont="1" applyFill="1" applyBorder="1" applyAlignment="1">
      <alignment horizontal="right" vertical="center"/>
    </xf>
    <xf numFmtId="0" fontId="15" fillId="2" borderId="13" xfId="27" applyFont="1" applyFill="1" applyBorder="1" applyAlignment="1">
      <alignment horizontal="right" vertical="center"/>
    </xf>
    <xf numFmtId="0" fontId="11" fillId="2" borderId="0" xfId="28" applyFont="1" applyFill="1" applyBorder="1"/>
    <xf numFmtId="2" fontId="11" fillId="2" borderId="0" xfId="28" applyNumberFormat="1" applyFont="1" applyFill="1" applyBorder="1"/>
    <xf numFmtId="180" fontId="26" fillId="8" borderId="0" xfId="28" applyNumberFormat="1" applyFont="1" applyFill="1" applyBorder="1" applyAlignment="1" applyProtection="1">
      <alignment vertical="top"/>
    </xf>
    <xf numFmtId="0" fontId="11" fillId="2" borderId="0" xfId="28" applyFont="1" applyFill="1" applyBorder="1" applyAlignment="1">
      <alignment horizontal="center"/>
    </xf>
    <xf numFmtId="180" fontId="11" fillId="8" borderId="0" xfId="28" applyNumberFormat="1" applyFont="1" applyFill="1" applyBorder="1" applyAlignment="1" applyProtection="1">
      <alignment horizontal="center" vertical="top"/>
    </xf>
    <xf numFmtId="177" fontId="11" fillId="2" borderId="0" xfId="28" applyNumberFormat="1" applyFont="1" applyFill="1" applyBorder="1"/>
    <xf numFmtId="180" fontId="11" fillId="8" borderId="0" xfId="28" applyNumberFormat="1" applyFont="1" applyFill="1" applyBorder="1" applyAlignment="1" applyProtection="1">
      <alignment vertical="top"/>
    </xf>
    <xf numFmtId="171" fontId="15" fillId="2" borderId="1" xfId="28" applyNumberFormat="1" applyFont="1" applyFill="1" applyBorder="1"/>
    <xf numFmtId="171" fontId="15" fillId="2" borderId="2" xfId="28" applyNumberFormat="1" applyFont="1" applyFill="1" applyBorder="1"/>
    <xf numFmtId="0" fontId="15" fillId="2" borderId="3" xfId="28" applyFont="1" applyFill="1" applyBorder="1"/>
    <xf numFmtId="171" fontId="15" fillId="2" borderId="4" xfId="28" applyNumberFormat="1" applyFont="1" applyFill="1" applyBorder="1"/>
    <xf numFmtId="171" fontId="15" fillId="2" borderId="0" xfId="28" applyNumberFormat="1" applyFont="1" applyFill="1" applyBorder="1"/>
    <xf numFmtId="0" fontId="15" fillId="2" borderId="5" xfId="28" applyFont="1" applyFill="1" applyBorder="1"/>
    <xf numFmtId="171" fontId="11" fillId="2" borderId="6" xfId="28" applyNumberFormat="1" applyFont="1" applyFill="1" applyBorder="1"/>
    <xf numFmtId="0" fontId="11" fillId="2" borderId="7" xfId="28" applyFont="1" applyFill="1" applyBorder="1"/>
    <xf numFmtId="171" fontId="11" fillId="2" borderId="7" xfId="28" applyNumberFormat="1" applyFont="1" applyFill="1" applyBorder="1"/>
    <xf numFmtId="167" fontId="11" fillId="8" borderId="7" xfId="28" applyNumberFormat="1" applyFont="1" applyFill="1" applyBorder="1" applyAlignment="1" applyProtection="1">
      <alignment vertical="top"/>
    </xf>
    <xf numFmtId="0" fontId="11" fillId="2" borderId="8" xfId="28" applyFont="1" applyFill="1" applyBorder="1"/>
    <xf numFmtId="0" fontId="27" fillId="2" borderId="0" xfId="28" applyFont="1" applyFill="1" applyBorder="1"/>
    <xf numFmtId="171" fontId="11" fillId="2" borderId="1" xfId="28" applyNumberFormat="1" applyFont="1" applyFill="1" applyBorder="1"/>
    <xf numFmtId="167" fontId="11" fillId="2" borderId="2" xfId="28" applyNumberFormat="1" applyFont="1" applyFill="1" applyBorder="1"/>
    <xf numFmtId="171" fontId="11" fillId="3" borderId="2" xfId="28" applyNumberFormat="1" applyFont="1" applyFill="1" applyBorder="1"/>
    <xf numFmtId="167" fontId="11" fillId="3" borderId="2" xfId="28" applyNumberFormat="1" applyFont="1" applyFill="1" applyBorder="1" applyAlignment="1" applyProtection="1">
      <alignment vertical="top"/>
    </xf>
    <xf numFmtId="167" fontId="11" fillId="3" borderId="2" xfId="28" applyNumberFormat="1" applyFont="1" applyFill="1" applyBorder="1"/>
    <xf numFmtId="171" fontId="11" fillId="2" borderId="2" xfId="28" applyNumberFormat="1" applyFont="1" applyFill="1" applyBorder="1"/>
    <xf numFmtId="0" fontId="11" fillId="2" borderId="3" xfId="28" applyFont="1" applyFill="1" applyBorder="1"/>
    <xf numFmtId="171" fontId="15" fillId="2" borderId="7" xfId="28" applyNumberFormat="1" applyFont="1" applyFill="1" applyBorder="1"/>
    <xf numFmtId="0" fontId="15" fillId="2" borderId="8" xfId="28" applyFont="1" applyFill="1" applyBorder="1"/>
    <xf numFmtId="167" fontId="15" fillId="2" borderId="2" xfId="28" applyNumberFormat="1" applyFont="1" applyFill="1" applyBorder="1"/>
    <xf numFmtId="171" fontId="11" fillId="2" borderId="4" xfId="28" applyNumberFormat="1" applyFont="1" applyFill="1" applyBorder="1"/>
    <xf numFmtId="167" fontId="11" fillId="2" borderId="0" xfId="28" applyNumberFormat="1" applyFont="1" applyFill="1" applyBorder="1"/>
    <xf numFmtId="171" fontId="11" fillId="3" borderId="0" xfId="28" applyNumberFormat="1" applyFont="1" applyFill="1" applyBorder="1"/>
    <xf numFmtId="167" fontId="11" fillId="3" borderId="0" xfId="28" applyNumberFormat="1" applyFont="1" applyFill="1" applyBorder="1" applyAlignment="1" applyProtection="1">
      <alignment vertical="top"/>
    </xf>
    <xf numFmtId="171" fontId="11" fillId="2" borderId="0" xfId="28" applyNumberFormat="1" applyFont="1" applyFill="1" applyBorder="1"/>
    <xf numFmtId="0" fontId="11" fillId="2" borderId="5" xfId="28" applyFont="1" applyFill="1" applyBorder="1"/>
    <xf numFmtId="167" fontId="11" fillId="0" borderId="0" xfId="28" applyNumberFormat="1" applyFont="1" applyFill="1" applyBorder="1" applyAlignment="1" applyProtection="1">
      <alignment vertical="top"/>
    </xf>
    <xf numFmtId="167" fontId="11" fillId="8" borderId="0" xfId="28" applyNumberFormat="1" applyFont="1" applyFill="1" applyBorder="1" applyAlignment="1" applyProtection="1">
      <alignment vertical="top"/>
    </xf>
    <xf numFmtId="171" fontId="11" fillId="8" borderId="0" xfId="28" applyNumberFormat="1" applyFont="1" applyFill="1" applyBorder="1" applyAlignment="1" applyProtection="1">
      <alignment vertical="top"/>
    </xf>
    <xf numFmtId="171" fontId="15" fillId="0" borderId="4" xfId="28" applyNumberFormat="1" applyFont="1" applyFill="1" applyBorder="1"/>
    <xf numFmtId="171" fontId="15" fillId="3" borderId="0" xfId="28" applyNumberFormat="1" applyFont="1" applyFill="1" applyBorder="1"/>
    <xf numFmtId="171" fontId="11" fillId="8" borderId="7" xfId="28" applyNumberFormat="1" applyFont="1" applyFill="1" applyBorder="1" applyAlignment="1" applyProtection="1">
      <alignment vertical="top"/>
    </xf>
    <xf numFmtId="171" fontId="12" fillId="8" borderId="0" xfId="29" applyNumberFormat="1" applyFont="1" applyFill="1" applyBorder="1" applyAlignment="1" applyProtection="1">
      <alignment vertical="top"/>
    </xf>
    <xf numFmtId="181" fontId="11" fillId="2" borderId="0" xfId="28" applyNumberFormat="1" applyFont="1" applyFill="1" applyBorder="1"/>
    <xf numFmtId="171" fontId="12" fillId="3" borderId="0" xfId="29" applyNumberFormat="1" applyFont="1" applyFill="1" applyBorder="1" applyAlignment="1" applyProtection="1"/>
    <xf numFmtId="171" fontId="11" fillId="3" borderId="0" xfId="29" applyNumberFormat="1" applyFont="1" applyFill="1" applyBorder="1"/>
    <xf numFmtId="0" fontId="11" fillId="3" borderId="5" xfId="28" applyFont="1" applyFill="1" applyBorder="1" applyAlignment="1">
      <alignment horizontal="left" indent="1"/>
    </xf>
    <xf numFmtId="182" fontId="11" fillId="2" borderId="0" xfId="28" applyNumberFormat="1" applyFont="1" applyFill="1" applyBorder="1"/>
    <xf numFmtId="171" fontId="11" fillId="3" borderId="0" xfId="30" applyNumberFormat="1" applyFont="1" applyFill="1" applyBorder="1"/>
    <xf numFmtId="171" fontId="12" fillId="3" borderId="0" xfId="28" applyNumberFormat="1" applyFont="1" applyFill="1" applyBorder="1" applyAlignment="1" applyProtection="1"/>
    <xf numFmtId="171" fontId="11" fillId="3" borderId="4" xfId="28" applyNumberFormat="1" applyFont="1" applyFill="1" applyBorder="1"/>
    <xf numFmtId="177" fontId="11" fillId="2" borderId="7" xfId="28" applyNumberFormat="1" applyFont="1" applyFill="1" applyBorder="1"/>
    <xf numFmtId="167" fontId="11" fillId="2" borderId="7" xfId="28" applyNumberFormat="1" applyFont="1" applyFill="1" applyBorder="1"/>
    <xf numFmtId="171" fontId="11" fillId="2" borderId="4" xfId="28" applyNumberFormat="1" applyFont="1" applyFill="1" applyBorder="1" applyAlignment="1"/>
    <xf numFmtId="167" fontId="11" fillId="3" borderId="0" xfId="28" applyNumberFormat="1" applyFont="1" applyFill="1" applyBorder="1"/>
    <xf numFmtId="171" fontId="11" fillId="3" borderId="0" xfId="28" applyNumberFormat="1" applyFont="1" applyFill="1" applyBorder="1" applyAlignment="1" applyProtection="1">
      <alignment vertical="top"/>
    </xf>
    <xf numFmtId="166" fontId="11" fillId="2" borderId="0" xfId="30" applyNumberFormat="1" applyFont="1" applyFill="1" applyBorder="1"/>
    <xf numFmtId="183" fontId="29" fillId="2" borderId="0" xfId="30" applyNumberFormat="1" applyFont="1" applyFill="1" applyBorder="1"/>
    <xf numFmtId="43" fontId="29" fillId="2" borderId="0" xfId="30" applyNumberFormat="1" applyFont="1" applyFill="1" applyBorder="1"/>
    <xf numFmtId="43" fontId="11" fillId="2" borderId="0" xfId="30" applyNumberFormat="1" applyFont="1" applyFill="1" applyBorder="1"/>
    <xf numFmtId="171" fontId="11" fillId="2" borderId="0" xfId="30" applyNumberFormat="1" applyFont="1" applyFill="1" applyBorder="1"/>
    <xf numFmtId="184" fontId="11" fillId="2" borderId="0" xfId="30" applyNumberFormat="1" applyFont="1" applyFill="1" applyBorder="1"/>
    <xf numFmtId="0" fontId="11" fillId="2" borderId="5" xfId="28" applyFont="1" applyFill="1" applyBorder="1" applyAlignment="1">
      <alignment horizontal="left" indent="1"/>
    </xf>
    <xf numFmtId="171" fontId="11" fillId="3" borderId="0" xfId="28" applyNumberFormat="1" applyFont="1" applyFill="1" applyBorder="1" applyAlignment="1" applyProtection="1"/>
    <xf numFmtId="178" fontId="11" fillId="2" borderId="0" xfId="31" applyNumberFormat="1" applyFont="1" applyFill="1" applyBorder="1"/>
    <xf numFmtId="178" fontId="11" fillId="2" borderId="0" xfId="28" applyNumberFormat="1" applyFont="1" applyFill="1" applyBorder="1"/>
    <xf numFmtId="178" fontId="11" fillId="3" borderId="0" xfId="28" applyNumberFormat="1" applyFont="1" applyFill="1" applyBorder="1"/>
    <xf numFmtId="0" fontId="15" fillId="2" borderId="11" xfId="28" applyFont="1" applyFill="1" applyBorder="1" applyAlignment="1">
      <alignment horizontal="right"/>
    </xf>
    <xf numFmtId="0" fontId="15" fillId="2" borderId="12" xfId="28" applyFont="1" applyFill="1" applyBorder="1" applyAlignment="1">
      <alignment horizontal="right"/>
    </xf>
    <xf numFmtId="0" fontId="15" fillId="2" borderId="13" xfId="28" applyFont="1" applyFill="1" applyBorder="1" applyAlignment="1">
      <alignment horizontal="right"/>
    </xf>
    <xf numFmtId="0" fontId="15" fillId="2" borderId="14" xfId="28" applyFont="1" applyFill="1" applyBorder="1"/>
    <xf numFmtId="0" fontId="27" fillId="3" borderId="0" xfId="28" applyFont="1" applyFill="1" applyBorder="1"/>
    <xf numFmtId="0" fontId="27" fillId="2" borderId="2" xfId="28" applyFont="1" applyFill="1" applyBorder="1" applyAlignment="1">
      <alignment horizontal="centerContinuous"/>
    </xf>
    <xf numFmtId="0" fontId="11" fillId="2" borderId="2" xfId="28" applyFont="1" applyFill="1" applyBorder="1" applyAlignment="1">
      <alignment horizontal="centerContinuous"/>
    </xf>
    <xf numFmtId="0" fontId="15" fillId="2" borderId="2" xfId="28" applyFont="1" applyFill="1" applyBorder="1" applyAlignment="1">
      <alignment horizontal="centerContinuous"/>
    </xf>
    <xf numFmtId="0" fontId="11" fillId="0" borderId="0" xfId="28" applyFont="1" applyFill="1" applyBorder="1"/>
    <xf numFmtId="0" fontId="11" fillId="0" borderId="0" xfId="28" applyFont="1" applyFill="1" applyBorder="1" applyAlignment="1"/>
    <xf numFmtId="0" fontId="30" fillId="0" borderId="0" xfId="32" applyFont="1" applyFill="1"/>
    <xf numFmtId="0" fontId="30" fillId="0" borderId="0" xfId="32" applyFont="1" applyFill="1" applyAlignment="1">
      <alignment horizontal="center"/>
    </xf>
    <xf numFmtId="0" fontId="31" fillId="0" borderId="0" xfId="32" applyFont="1" applyFill="1"/>
    <xf numFmtId="0" fontId="11" fillId="0" borderId="0" xfId="32" applyFont="1" applyFill="1" applyAlignment="1">
      <alignment horizontal="center"/>
    </xf>
    <xf numFmtId="0" fontId="11" fillId="0" borderId="0" xfId="32" applyFont="1" applyFill="1"/>
    <xf numFmtId="0" fontId="11" fillId="0" borderId="0" xfId="33" applyFont="1" applyFill="1"/>
    <xf numFmtId="167" fontId="30" fillId="0" borderId="0" xfId="32" applyNumberFormat="1" applyFont="1" applyFill="1"/>
    <xf numFmtId="0" fontId="32" fillId="0" borderId="0" xfId="32" applyFont="1" applyFill="1"/>
    <xf numFmtId="0" fontId="32" fillId="0" borderId="0" xfId="32" applyFont="1" applyFill="1" applyAlignment="1">
      <alignment horizontal="center"/>
    </xf>
    <xf numFmtId="164" fontId="32" fillId="0" borderId="0" xfId="33" applyNumberFormat="1" applyFont="1" applyFill="1"/>
    <xf numFmtId="0" fontId="34" fillId="0" borderId="0" xfId="32" applyFont="1" applyFill="1"/>
    <xf numFmtId="0" fontId="2" fillId="0" borderId="0" xfId="18" applyFill="1"/>
    <xf numFmtId="164" fontId="0" fillId="0" borderId="0" xfId="26" applyNumberFormat="1" applyFont="1" applyFill="1"/>
    <xf numFmtId="0" fontId="2" fillId="0" borderId="0" xfId="18" applyFill="1" applyBorder="1"/>
    <xf numFmtId="164" fontId="2" fillId="0" borderId="0" xfId="18" applyNumberFormat="1" applyFill="1" applyBorder="1"/>
    <xf numFmtId="10" fontId="2" fillId="0" borderId="0" xfId="18" applyNumberFormat="1" applyFill="1"/>
    <xf numFmtId="10" fontId="0" fillId="0" borderId="0" xfId="26" applyNumberFormat="1" applyFont="1" applyFill="1"/>
    <xf numFmtId="0" fontId="37" fillId="0" borderId="0" xfId="18" applyFont="1" applyFill="1"/>
    <xf numFmtId="0" fontId="7" fillId="0" borderId="0" xfId="36" applyFont="1" applyFill="1"/>
    <xf numFmtId="0" fontId="8" fillId="0" borderId="0" xfId="36" applyFont="1" applyFill="1"/>
    <xf numFmtId="0" fontId="10" fillId="0" borderId="0" xfId="36" applyFont="1" applyFill="1"/>
    <xf numFmtId="0" fontId="7" fillId="0" borderId="0" xfId="36" applyFont="1" applyFill="1" applyBorder="1" applyAlignment="1">
      <alignment horizontal="center" vertical="center"/>
    </xf>
    <xf numFmtId="0" fontId="10" fillId="0" borderId="0" xfId="36" applyFont="1" applyFill="1" applyAlignment="1">
      <alignment horizontal="center" vertical="center"/>
    </xf>
    <xf numFmtId="0" fontId="8" fillId="0" borderId="0" xfId="36" applyFont="1" applyFill="1" applyBorder="1" applyAlignment="1">
      <alignment vertical="center"/>
    </xf>
    <xf numFmtId="10" fontId="8" fillId="0" borderId="0" xfId="37" applyNumberFormat="1" applyFont="1" applyFill="1" applyBorder="1" applyAlignment="1">
      <alignment vertical="center"/>
    </xf>
    <xf numFmtId="2" fontId="8" fillId="0" borderId="0" xfId="36" applyNumberFormat="1" applyFont="1" applyFill="1" applyBorder="1" applyAlignment="1">
      <alignment vertical="center"/>
    </xf>
    <xf numFmtId="166" fontId="8" fillId="0" borderId="0" xfId="38" applyNumberFormat="1" applyFont="1" applyFill="1" applyBorder="1" applyAlignment="1">
      <alignment vertical="center"/>
    </xf>
    <xf numFmtId="166" fontId="8" fillId="0" borderId="0" xfId="39" applyNumberFormat="1" applyFont="1" applyFill="1" applyBorder="1" applyAlignment="1">
      <alignment vertical="center"/>
    </xf>
    <xf numFmtId="10" fontId="8" fillId="0" borderId="0" xfId="37" applyNumberFormat="1" applyFont="1" applyFill="1" applyBorder="1" applyAlignment="1" applyProtection="1">
      <alignment vertical="center"/>
      <protection locked="0"/>
    </xf>
    <xf numFmtId="2" fontId="8" fillId="0" borderId="0" xfId="36" applyNumberFormat="1" applyFont="1" applyFill="1" applyBorder="1" applyAlignment="1" applyProtection="1">
      <alignment vertical="center"/>
      <protection locked="0"/>
    </xf>
    <xf numFmtId="166" fontId="8" fillId="0" borderId="0" xfId="38" applyNumberFormat="1" applyFont="1" applyFill="1" applyBorder="1" applyAlignment="1" applyProtection="1">
      <alignment vertical="center"/>
      <protection locked="0"/>
    </xf>
    <xf numFmtId="166" fontId="8" fillId="0" borderId="0" xfId="39" applyNumberFormat="1" applyFont="1" applyFill="1" applyBorder="1" applyAlignment="1" applyProtection="1">
      <alignment vertical="center"/>
      <protection locked="0"/>
    </xf>
    <xf numFmtId="0" fontId="8" fillId="0" borderId="0" xfId="36" applyFont="1" applyFill="1" applyBorder="1" applyAlignment="1" applyProtection="1">
      <alignment vertical="center"/>
      <protection locked="0"/>
    </xf>
    <xf numFmtId="0" fontId="8" fillId="0" borderId="0" xfId="40" applyFont="1" applyFill="1" applyBorder="1" applyAlignment="1">
      <alignment vertical="center"/>
    </xf>
    <xf numFmtId="0" fontId="42" fillId="0" borderId="0" xfId="41" applyFont="1" applyFill="1" applyBorder="1" applyAlignment="1" applyProtection="1">
      <alignment vertical="center"/>
    </xf>
    <xf numFmtId="0" fontId="18" fillId="0" borderId="0" xfId="36" applyFont="1" applyFill="1" applyBorder="1" applyAlignment="1">
      <alignment vertical="center"/>
    </xf>
    <xf numFmtId="0" fontId="18" fillId="0" borderId="0" xfId="40" applyFont="1" applyFill="1" applyBorder="1" applyAlignment="1">
      <alignment vertical="center"/>
    </xf>
    <xf numFmtId="0" fontId="18" fillId="0" borderId="0" xfId="36" applyFont="1" applyFill="1" applyBorder="1" applyAlignment="1" applyProtection="1">
      <alignment vertical="center"/>
      <protection locked="0"/>
    </xf>
    <xf numFmtId="0" fontId="42" fillId="0" borderId="0" xfId="41" applyFont="1" applyFill="1" applyBorder="1" applyAlignment="1" applyProtection="1">
      <alignment vertical="center"/>
      <protection locked="0"/>
    </xf>
    <xf numFmtId="10" fontId="18" fillId="0" borderId="0" xfId="37" applyNumberFormat="1" applyFont="1" applyFill="1" applyBorder="1" applyAlignment="1" applyProtection="1">
      <alignment vertical="center"/>
      <protection locked="0"/>
    </xf>
    <xf numFmtId="2" fontId="18" fillId="0" borderId="0" xfId="36" applyNumberFormat="1" applyFont="1" applyFill="1" applyBorder="1" applyAlignment="1" applyProtection="1">
      <alignment vertical="center"/>
      <protection locked="0"/>
    </xf>
    <xf numFmtId="166" fontId="18" fillId="0" borderId="0" xfId="38" applyNumberFormat="1" applyFont="1" applyFill="1" applyBorder="1" applyAlignment="1" applyProtection="1">
      <alignment vertical="center"/>
      <protection locked="0"/>
    </xf>
    <xf numFmtId="166" fontId="18" fillId="0" borderId="0" xfId="39" applyNumberFormat="1" applyFont="1" applyFill="1" applyBorder="1" applyAlignment="1" applyProtection="1">
      <alignment vertical="center"/>
      <protection locked="0"/>
    </xf>
    <xf numFmtId="0" fontId="11" fillId="0" borderId="0" xfId="36" applyFont="1" applyFill="1" applyBorder="1" applyAlignment="1">
      <alignment vertical="center"/>
    </xf>
    <xf numFmtId="2" fontId="11" fillId="0" borderId="0" xfId="36" applyNumberFormat="1" applyFont="1" applyFill="1" applyBorder="1" applyAlignment="1">
      <alignment vertical="center"/>
    </xf>
    <xf numFmtId="166" fontId="11" fillId="0" borderId="0" xfId="38" applyNumberFormat="1" applyFont="1" applyFill="1" applyBorder="1" applyAlignment="1">
      <alignment vertical="center"/>
    </xf>
    <xf numFmtId="10" fontId="11" fillId="0" borderId="0" xfId="37" applyNumberFormat="1" applyFont="1" applyFill="1" applyBorder="1" applyAlignment="1">
      <alignment vertical="center"/>
    </xf>
    <xf numFmtId="166" fontId="12" fillId="0" borderId="0" xfId="39" applyNumberFormat="1" applyFont="1" applyFill="1" applyBorder="1" applyAlignment="1">
      <alignment vertical="center"/>
    </xf>
    <xf numFmtId="164" fontId="8" fillId="0" borderId="0" xfId="36" applyNumberFormat="1" applyFont="1" applyFill="1" applyBorder="1" applyAlignment="1">
      <alignment horizontal="right" vertical="center"/>
    </xf>
    <xf numFmtId="190" fontId="8" fillId="0" borderId="0" xfId="26" applyNumberFormat="1" applyFont="1" applyFill="1" applyBorder="1" applyAlignment="1">
      <alignment vertical="center"/>
    </xf>
    <xf numFmtId="164" fontId="18" fillId="0" borderId="0" xfId="36" applyNumberFormat="1" applyFont="1" applyFill="1" applyBorder="1" applyAlignment="1">
      <alignment horizontal="right" vertical="center"/>
    </xf>
    <xf numFmtId="0" fontId="8" fillId="0" borderId="0" xfId="36" applyFont="1" applyFill="1" applyBorder="1" applyAlignment="1">
      <alignment horizontal="right" vertical="center"/>
    </xf>
    <xf numFmtId="0" fontId="8" fillId="0" borderId="7" xfId="36" applyFont="1" applyFill="1" applyBorder="1" applyAlignment="1">
      <alignment vertical="center"/>
    </xf>
    <xf numFmtId="10" fontId="8" fillId="0" borderId="7" xfId="37" applyNumberFormat="1" applyFont="1" applyFill="1" applyBorder="1" applyAlignment="1">
      <alignment vertical="center"/>
    </xf>
    <xf numFmtId="0" fontId="18" fillId="0" borderId="2" xfId="40" applyFont="1" applyFill="1" applyBorder="1" applyAlignment="1">
      <alignment horizontal="right" vertical="center"/>
    </xf>
    <xf numFmtId="10" fontId="18" fillId="0" borderId="2" xfId="37" applyNumberFormat="1" applyFont="1" applyFill="1" applyBorder="1" applyAlignment="1">
      <alignment horizontal="right" vertical="center"/>
    </xf>
    <xf numFmtId="0" fontId="46" fillId="0" borderId="0" xfId="36" applyFont="1" applyFill="1" applyBorder="1" applyAlignment="1">
      <alignment vertical="center"/>
    </xf>
    <xf numFmtId="2" fontId="42" fillId="0" borderId="0" xfId="41" applyNumberFormat="1" applyFont="1" applyFill="1" applyBorder="1" applyAlignment="1" applyProtection="1">
      <alignment vertical="center"/>
    </xf>
    <xf numFmtId="174" fontId="11" fillId="0" borderId="0" xfId="36" applyNumberFormat="1" applyFont="1" applyFill="1" applyBorder="1" applyAlignment="1">
      <alignment vertical="center"/>
    </xf>
    <xf numFmtId="166" fontId="7" fillId="0" borderId="0" xfId="39" applyNumberFormat="1" applyFont="1" applyFill="1" applyAlignment="1">
      <alignment vertical="center"/>
    </xf>
    <xf numFmtId="166" fontId="46" fillId="0" borderId="0" xfId="39" applyNumberFormat="1" applyFont="1" applyFill="1" applyBorder="1" applyAlignment="1">
      <alignment vertical="center"/>
    </xf>
    <xf numFmtId="0" fontId="49" fillId="0" borderId="0" xfId="36" applyFont="1" applyFill="1" applyBorder="1" applyAlignment="1">
      <alignment vertical="center"/>
    </xf>
    <xf numFmtId="174" fontId="15" fillId="0" borderId="0" xfId="36" applyNumberFormat="1" applyFont="1" applyFill="1" applyBorder="1" applyAlignment="1">
      <alignment vertical="center"/>
    </xf>
    <xf numFmtId="166" fontId="10" fillId="0" borderId="0" xfId="39" applyNumberFormat="1" applyFont="1" applyFill="1" applyAlignment="1">
      <alignment vertical="center"/>
    </xf>
    <xf numFmtId="0" fontId="6" fillId="3" borderId="0" xfId="23" applyFont="1" applyFill="1"/>
    <xf numFmtId="0" fontId="7" fillId="3" borderId="0" xfId="23" applyFont="1" applyFill="1"/>
    <xf numFmtId="0" fontId="27" fillId="3" borderId="0" xfId="23" applyFont="1" applyFill="1"/>
    <xf numFmtId="0" fontId="12" fillId="3" borderId="0" xfId="23" applyFont="1" applyFill="1"/>
    <xf numFmtId="167" fontId="11" fillId="3" borderId="0" xfId="23" applyNumberFormat="1" applyFont="1" applyFill="1"/>
    <xf numFmtId="167" fontId="27" fillId="3" borderId="0" xfId="23" applyNumberFormat="1" applyFont="1" applyFill="1"/>
    <xf numFmtId="167" fontId="2" fillId="0" borderId="0" xfId="18" applyNumberFormat="1"/>
    <xf numFmtId="168" fontId="11" fillId="3" borderId="0" xfId="23" applyNumberFormat="1" applyFont="1" applyFill="1"/>
    <xf numFmtId="0" fontId="11" fillId="3" borderId="1" xfId="23" applyFont="1" applyFill="1" applyBorder="1" applyAlignment="1">
      <alignment horizontal="center"/>
    </xf>
    <xf numFmtId="167" fontId="11" fillId="3" borderId="2" xfId="23" applyNumberFormat="1" applyFont="1" applyFill="1" applyBorder="1" applyAlignment="1">
      <alignment horizontal="center"/>
    </xf>
    <xf numFmtId="167" fontId="11" fillId="3" borderId="1" xfId="23" applyNumberFormat="1" applyFont="1" applyFill="1" applyBorder="1" applyAlignment="1">
      <alignment horizontal="center"/>
    </xf>
    <xf numFmtId="167" fontId="11" fillId="3" borderId="18" xfId="23" applyNumberFormat="1" applyFont="1" applyFill="1" applyBorder="1" applyAlignment="1">
      <alignment horizontal="center"/>
    </xf>
    <xf numFmtId="1" fontId="11" fillId="3" borderId="2" xfId="23" applyNumberFormat="1" applyFont="1" applyFill="1" applyBorder="1" applyAlignment="1">
      <alignment horizontal="center"/>
    </xf>
    <xf numFmtId="1" fontId="11" fillId="3" borderId="1" xfId="23" applyNumberFormat="1" applyFont="1" applyFill="1" applyBorder="1" applyAlignment="1">
      <alignment horizontal="center"/>
    </xf>
    <xf numFmtId="171" fontId="11" fillId="3" borderId="9" xfId="23" applyNumberFormat="1" applyFont="1" applyFill="1" applyBorder="1" applyAlignment="1">
      <alignment horizontal="right"/>
    </xf>
    <xf numFmtId="171" fontId="11" fillId="3" borderId="2" xfId="23" applyNumberFormat="1" applyFont="1" applyFill="1" applyBorder="1" applyAlignment="1">
      <alignment horizontal="right"/>
    </xf>
    <xf numFmtId="0" fontId="12" fillId="3" borderId="3" xfId="23" applyFont="1" applyFill="1" applyBorder="1"/>
    <xf numFmtId="0" fontId="11" fillId="3" borderId="4" xfId="23" applyFont="1" applyFill="1" applyBorder="1" applyAlignment="1">
      <alignment horizontal="center"/>
    </xf>
    <xf numFmtId="167" fontId="11" fillId="3" borderId="0" xfId="23" applyNumberFormat="1" applyFont="1" applyFill="1" applyBorder="1" applyAlignment="1">
      <alignment horizontal="center"/>
    </xf>
    <xf numFmtId="169" fontId="11" fillId="3" borderId="4" xfId="23" applyNumberFormat="1" applyFont="1" applyFill="1" applyBorder="1" applyAlignment="1">
      <alignment horizontal="center"/>
    </xf>
    <xf numFmtId="167" fontId="11" fillId="3" borderId="20" xfId="23" applyNumberFormat="1" applyFont="1" applyFill="1" applyBorder="1" applyAlignment="1">
      <alignment horizontal="center"/>
    </xf>
    <xf numFmtId="169" fontId="11" fillId="3" borderId="0" xfId="23" applyNumberFormat="1" applyFont="1" applyFill="1" applyBorder="1" applyAlignment="1">
      <alignment horizontal="center"/>
    </xf>
    <xf numFmtId="1" fontId="11" fillId="3" borderId="0" xfId="23" applyNumberFormat="1" applyFont="1" applyFill="1" applyBorder="1" applyAlignment="1">
      <alignment horizontal="center"/>
    </xf>
    <xf numFmtId="1" fontId="11" fillId="3" borderId="4" xfId="23" applyNumberFormat="1" applyFont="1" applyFill="1" applyBorder="1" applyAlignment="1">
      <alignment horizontal="center"/>
    </xf>
    <xf numFmtId="171" fontId="11" fillId="3" borderId="10" xfId="23" applyNumberFormat="1" applyFont="1" applyFill="1" applyBorder="1" applyAlignment="1">
      <alignment horizontal="right"/>
    </xf>
    <xf numFmtId="171" fontId="11" fillId="3" borderId="0" xfId="23" applyNumberFormat="1" applyFont="1" applyFill="1" applyBorder="1" applyAlignment="1">
      <alignment horizontal="right"/>
    </xf>
    <xf numFmtId="0" fontId="12" fillId="3" borderId="5" xfId="23" applyFont="1" applyFill="1" applyBorder="1"/>
    <xf numFmtId="0" fontId="15" fillId="3" borderId="4" xfId="23" applyFont="1" applyFill="1" applyBorder="1" applyAlignment="1">
      <alignment horizontal="center"/>
    </xf>
    <xf numFmtId="167" fontId="15" fillId="3" borderId="0" xfId="23" applyNumberFormat="1" applyFont="1" applyFill="1" applyBorder="1" applyAlignment="1">
      <alignment horizontal="center"/>
    </xf>
    <xf numFmtId="169" fontId="15" fillId="3" borderId="4" xfId="23" applyNumberFormat="1" applyFont="1" applyFill="1" applyBorder="1" applyAlignment="1">
      <alignment horizontal="center"/>
    </xf>
    <xf numFmtId="167" fontId="15" fillId="3" borderId="20" xfId="23" applyNumberFormat="1" applyFont="1" applyFill="1" applyBorder="1" applyAlignment="1">
      <alignment horizontal="center"/>
    </xf>
    <xf numFmtId="169" fontId="15" fillId="3" borderId="0" xfId="23" applyNumberFormat="1" applyFont="1" applyFill="1" applyBorder="1" applyAlignment="1">
      <alignment horizontal="center"/>
    </xf>
    <xf numFmtId="1" fontId="15" fillId="3" borderId="0" xfId="23" applyNumberFormat="1" applyFont="1" applyFill="1" applyBorder="1" applyAlignment="1">
      <alignment horizontal="center"/>
    </xf>
    <xf numFmtId="1" fontId="15" fillId="3" borderId="4" xfId="23" applyNumberFormat="1" applyFont="1" applyFill="1" applyBorder="1" applyAlignment="1">
      <alignment horizontal="center"/>
    </xf>
    <xf numFmtId="171" fontId="15" fillId="3" borderId="10" xfId="23" applyNumberFormat="1" applyFont="1" applyFill="1" applyBorder="1" applyAlignment="1">
      <alignment horizontal="right"/>
    </xf>
    <xf numFmtId="171" fontId="15" fillId="3" borderId="0" xfId="23" applyNumberFormat="1" applyFont="1" applyFill="1" applyBorder="1" applyAlignment="1">
      <alignment horizontal="right"/>
    </xf>
    <xf numFmtId="0" fontId="16" fillId="3" borderId="5" xfId="23" applyFont="1" applyFill="1" applyBorder="1"/>
    <xf numFmtId="0" fontId="11" fillId="3" borderId="0" xfId="23" applyFont="1" applyFill="1" applyBorder="1" applyAlignment="1">
      <alignment horizontal="center"/>
    </xf>
    <xf numFmtId="0" fontId="11" fillId="3" borderId="4" xfId="23" applyFont="1" applyFill="1" applyBorder="1" applyAlignment="1">
      <alignment horizontal="right"/>
    </xf>
    <xf numFmtId="0" fontId="11" fillId="3" borderId="10" xfId="23" applyFont="1" applyFill="1" applyBorder="1" applyAlignment="1">
      <alignment horizontal="right"/>
    </xf>
    <xf numFmtId="0" fontId="11" fillId="3" borderId="0" xfId="23" applyFont="1" applyFill="1" applyBorder="1" applyAlignment="1">
      <alignment horizontal="right"/>
    </xf>
    <xf numFmtId="168" fontId="11" fillId="3" borderId="4" xfId="23" applyNumberFormat="1" applyFont="1" applyFill="1" applyBorder="1" applyAlignment="1">
      <alignment horizontal="right"/>
    </xf>
    <xf numFmtId="168" fontId="11" fillId="3" borderId="0" xfId="23" applyNumberFormat="1" applyFont="1" applyFill="1" applyBorder="1" applyAlignment="1">
      <alignment horizontal="center"/>
    </xf>
    <xf numFmtId="0" fontId="11" fillId="3" borderId="20" xfId="23" applyFont="1" applyFill="1" applyBorder="1" applyAlignment="1">
      <alignment horizontal="center"/>
    </xf>
    <xf numFmtId="0" fontId="27" fillId="3" borderId="4" xfId="23" applyFont="1" applyFill="1" applyBorder="1" applyAlignment="1">
      <alignment horizontal="center"/>
    </xf>
    <xf numFmtId="0" fontId="27" fillId="3" borderId="20" xfId="23" applyFont="1" applyFill="1" applyBorder="1" applyAlignment="1">
      <alignment horizontal="center"/>
    </xf>
    <xf numFmtId="0" fontId="27" fillId="3" borderId="0" xfId="23" applyFont="1" applyFill="1" applyBorder="1" applyAlignment="1">
      <alignment horizontal="center"/>
    </xf>
    <xf numFmtId="0" fontId="11" fillId="3" borderId="6" xfId="23" applyFont="1" applyFill="1" applyBorder="1" applyAlignment="1">
      <alignment horizontal="right"/>
    </xf>
    <xf numFmtId="0" fontId="11" fillId="3" borderId="15" xfId="23" applyFont="1" applyFill="1" applyBorder="1" applyAlignment="1">
      <alignment horizontal="right"/>
    </xf>
    <xf numFmtId="0" fontId="12" fillId="3" borderId="8" xfId="23" applyFont="1" applyFill="1" applyBorder="1"/>
    <xf numFmtId="0" fontId="51" fillId="3" borderId="0" xfId="23" applyFont="1" applyFill="1"/>
    <xf numFmtId="0" fontId="52" fillId="3" borderId="0" xfId="23" applyFont="1" applyFill="1"/>
    <xf numFmtId="0" fontId="15" fillId="3" borderId="1" xfId="23" applyFont="1" applyFill="1" applyBorder="1" applyAlignment="1">
      <alignment horizontal="center" vertical="center"/>
    </xf>
    <xf numFmtId="0" fontId="15" fillId="3" borderId="2" xfId="23" applyFont="1" applyFill="1" applyBorder="1" applyAlignment="1">
      <alignment horizontal="center" vertical="center"/>
    </xf>
    <xf numFmtId="0" fontId="15" fillId="3" borderId="22" xfId="23" applyFont="1" applyFill="1" applyBorder="1" applyAlignment="1">
      <alignment horizontal="center" vertical="center"/>
    </xf>
    <xf numFmtId="0" fontId="15" fillId="3" borderId="13" xfId="23" applyFont="1" applyFill="1" applyBorder="1" applyAlignment="1">
      <alignment horizontal="right" vertical="center"/>
    </xf>
    <xf numFmtId="0" fontId="15" fillId="3" borderId="2" xfId="23" applyFont="1" applyFill="1" applyBorder="1" applyAlignment="1">
      <alignment horizontal="right" vertical="center"/>
    </xf>
    <xf numFmtId="0" fontId="15" fillId="3" borderId="1" xfId="23" applyFont="1" applyFill="1" applyBorder="1" applyAlignment="1">
      <alignment horizontal="centerContinuous" vertical="center"/>
    </xf>
    <xf numFmtId="0" fontId="15" fillId="3" borderId="2" xfId="23" applyFont="1" applyFill="1" applyBorder="1" applyAlignment="1">
      <alignment horizontal="centerContinuous" vertical="center"/>
    </xf>
    <xf numFmtId="0" fontId="15" fillId="3" borderId="13" xfId="23" applyFont="1" applyFill="1" applyBorder="1" applyAlignment="1">
      <alignment horizontal="centerContinuous" vertical="center"/>
    </xf>
    <xf numFmtId="0" fontId="8" fillId="0" borderId="0" xfId="23" applyFont="1" applyFill="1"/>
    <xf numFmtId="0" fontId="8" fillId="0" borderId="0" xfId="23" applyFont="1" applyFill="1" applyAlignment="1">
      <alignment horizontal="center"/>
    </xf>
    <xf numFmtId="0" fontId="8" fillId="0" borderId="0" xfId="23" quotePrefix="1" applyFont="1" applyFill="1"/>
    <xf numFmtId="0" fontId="11" fillId="0" borderId="0" xfId="23" applyFont="1" applyFill="1"/>
    <xf numFmtId="0" fontId="11" fillId="0" borderId="0" xfId="23" applyFont="1" applyFill="1" applyAlignment="1">
      <alignment horizontal="left"/>
    </xf>
    <xf numFmtId="0" fontId="11" fillId="0" borderId="0" xfId="23" applyFont="1" applyFill="1" applyAlignment="1">
      <alignment horizontal="center"/>
    </xf>
    <xf numFmtId="0" fontId="11" fillId="0" borderId="0" xfId="23" applyFont="1" applyFill="1" applyAlignment="1"/>
    <xf numFmtId="0" fontId="8" fillId="0" borderId="0" xfId="23" applyFont="1" applyFill="1" applyBorder="1"/>
    <xf numFmtId="0" fontId="8" fillId="0" borderId="0" xfId="23" quotePrefix="1" applyFont="1" applyFill="1" applyBorder="1"/>
    <xf numFmtId="0" fontId="11" fillId="0" borderId="0" xfId="23" applyFont="1" applyFill="1" applyBorder="1"/>
    <xf numFmtId="0" fontId="11" fillId="0" borderId="0" xfId="23" applyFont="1" applyFill="1" applyBorder="1" applyAlignment="1">
      <alignment horizontal="center"/>
    </xf>
    <xf numFmtId="164" fontId="11" fillId="0" borderId="0" xfId="23" applyNumberFormat="1" applyFont="1" applyFill="1" applyBorder="1" applyAlignment="1">
      <alignment horizontal="center"/>
    </xf>
    <xf numFmtId="37" fontId="11" fillId="0" borderId="0" xfId="23" applyNumberFormat="1" applyFont="1" applyFill="1" applyBorder="1"/>
    <xf numFmtId="0" fontId="11" fillId="0" borderId="7" xfId="23" applyFont="1" applyFill="1" applyBorder="1" applyAlignment="1">
      <alignment horizontal="center"/>
    </xf>
    <xf numFmtId="164" fontId="11" fillId="0" borderId="7" xfId="23" applyNumberFormat="1" applyFont="1" applyFill="1" applyBorder="1" applyAlignment="1">
      <alignment horizontal="center"/>
    </xf>
    <xf numFmtId="3" fontId="11" fillId="0" borderId="7" xfId="44" applyNumberFormat="1" applyFont="1" applyFill="1" applyBorder="1"/>
    <xf numFmtId="37" fontId="11" fillId="0" borderId="7" xfId="23" applyNumberFormat="1" applyFont="1" applyFill="1" applyBorder="1"/>
    <xf numFmtId="0" fontId="11" fillId="0" borderId="7" xfId="23" applyFont="1" applyFill="1" applyBorder="1"/>
    <xf numFmtId="0" fontId="11" fillId="0" borderId="1" xfId="23" applyFont="1" applyFill="1" applyBorder="1" applyAlignment="1">
      <alignment horizontal="center"/>
    </xf>
    <xf numFmtId="0" fontId="11" fillId="0" borderId="2" xfId="23" applyFont="1" applyFill="1" applyBorder="1" applyAlignment="1">
      <alignment horizontal="center"/>
    </xf>
    <xf numFmtId="0" fontId="11" fillId="0" borderId="9" xfId="23" applyFont="1" applyFill="1" applyBorder="1" applyAlignment="1">
      <alignment horizontal="center"/>
    </xf>
    <xf numFmtId="164" fontId="15" fillId="0" borderId="2" xfId="23" applyNumberFormat="1" applyFont="1" applyFill="1" applyBorder="1" applyAlignment="1">
      <alignment horizontal="center"/>
    </xf>
    <xf numFmtId="3" fontId="15" fillId="0" borderId="1" xfId="44" applyNumberFormat="1" applyFont="1" applyFill="1" applyBorder="1"/>
    <xf numFmtId="3" fontId="15" fillId="0" borderId="2" xfId="44" applyNumberFormat="1" applyFont="1" applyFill="1" applyBorder="1"/>
    <xf numFmtId="37" fontId="15" fillId="0" borderId="1" xfId="23" applyNumberFormat="1" applyFont="1" applyFill="1" applyBorder="1"/>
    <xf numFmtId="3" fontId="12" fillId="0" borderId="2" xfId="18" applyNumberFormat="1" applyFont="1" applyFill="1" applyBorder="1" applyAlignment="1">
      <alignment horizontal="right"/>
    </xf>
    <xf numFmtId="3" fontId="16" fillId="0" borderId="2" xfId="18" applyNumberFormat="1" applyFont="1" applyFill="1" applyBorder="1" applyAlignment="1">
      <alignment horizontal="right"/>
    </xf>
    <xf numFmtId="3" fontId="16" fillId="0" borderId="2" xfId="39" applyNumberFormat="1" applyFont="1" applyFill="1" applyBorder="1" applyAlignment="1">
      <alignment horizontal="right" vertical="center"/>
    </xf>
    <xf numFmtId="3" fontId="15" fillId="0" borderId="2" xfId="23" applyNumberFormat="1" applyFont="1" applyFill="1" applyBorder="1" applyAlignment="1">
      <alignment horizontal="right"/>
    </xf>
    <xf numFmtId="0" fontId="15" fillId="0" borderId="3" xfId="23" applyFont="1" applyFill="1" applyBorder="1"/>
    <xf numFmtId="0" fontId="11" fillId="0" borderId="4" xfId="23" applyFont="1" applyFill="1" applyBorder="1" applyAlignment="1">
      <alignment horizontal="center"/>
    </xf>
    <xf numFmtId="0" fontId="11" fillId="0" borderId="10" xfId="23" applyFont="1" applyFill="1" applyBorder="1" applyAlignment="1">
      <alignment horizontal="center"/>
    </xf>
    <xf numFmtId="3" fontId="11" fillId="0" borderId="4" xfId="44" applyNumberFormat="1" applyFont="1" applyFill="1" applyBorder="1"/>
    <xf numFmtId="3" fontId="11" fillId="0" borderId="0" xfId="44" applyNumberFormat="1" applyFont="1" applyFill="1" applyBorder="1"/>
    <xf numFmtId="37" fontId="11" fillId="0" borderId="4" xfId="23" applyNumberFormat="1" applyFont="1" applyFill="1" applyBorder="1"/>
    <xf numFmtId="3" fontId="12" fillId="0" borderId="0" xfId="18" applyNumberFormat="1" applyFont="1" applyFill="1" applyBorder="1" applyAlignment="1">
      <alignment horizontal="right"/>
    </xf>
    <xf numFmtId="3" fontId="11" fillId="0" borderId="0" xfId="23" applyNumberFormat="1" applyFont="1" applyFill="1" applyBorder="1" applyAlignment="1">
      <alignment horizontal="right"/>
    </xf>
    <xf numFmtId="0" fontId="11" fillId="0" borderId="5" xfId="23" applyFont="1" applyFill="1" applyBorder="1"/>
    <xf numFmtId="3" fontId="12" fillId="0" borderId="0" xfId="39" applyNumberFormat="1" applyFont="1" applyFill="1" applyBorder="1" applyAlignment="1">
      <alignment horizontal="right" vertical="center"/>
    </xf>
    <xf numFmtId="49" fontId="11" fillId="0" borderId="5" xfId="44" applyNumberFormat="1" applyFont="1" applyFill="1" applyBorder="1"/>
    <xf numFmtId="37" fontId="8" fillId="0" borderId="0" xfId="23" applyNumberFormat="1" applyFont="1" applyFill="1" applyBorder="1"/>
    <xf numFmtId="49" fontId="18" fillId="0" borderId="0" xfId="44" applyNumberFormat="1" applyFont="1" applyFill="1" applyBorder="1"/>
    <xf numFmtId="3" fontId="12" fillId="0" borderId="0" xfId="22" applyNumberFormat="1" applyFont="1" applyFill="1" applyBorder="1" applyAlignment="1">
      <alignment horizontal="right"/>
    </xf>
    <xf numFmtId="3" fontId="12" fillId="0" borderId="0" xfId="39" applyNumberFormat="1" applyFont="1" applyFill="1" applyBorder="1" applyAlignment="1">
      <alignment horizontal="right" vertical="center" wrapText="1"/>
    </xf>
    <xf numFmtId="3" fontId="11" fillId="0" borderId="0" xfId="22" applyNumberFormat="1" applyFont="1" applyFill="1" applyBorder="1" applyAlignment="1">
      <alignment horizontal="right"/>
    </xf>
    <xf numFmtId="3" fontId="54" fillId="0" borderId="0" xfId="22" applyNumberFormat="1" applyFont="1" applyFill="1" applyBorder="1" applyAlignment="1">
      <alignment horizontal="right"/>
    </xf>
    <xf numFmtId="0" fontId="11" fillId="0" borderId="15" xfId="23" applyFont="1" applyFill="1" applyBorder="1" applyAlignment="1">
      <alignment horizontal="center"/>
    </xf>
    <xf numFmtId="0" fontId="18" fillId="0" borderId="0" xfId="23" applyFont="1" applyFill="1"/>
    <xf numFmtId="0" fontId="18" fillId="0" borderId="0" xfId="23" applyFont="1" applyFill="1" applyBorder="1"/>
    <xf numFmtId="0" fontId="15" fillId="0" borderId="0" xfId="23" applyFont="1" applyFill="1"/>
    <xf numFmtId="49" fontId="15" fillId="0" borderId="1" xfId="23" applyNumberFormat="1" applyFont="1" applyFill="1" applyBorder="1" applyAlignment="1">
      <alignment horizontal="center" vertical="center" wrapText="1"/>
    </xf>
    <xf numFmtId="49" fontId="15" fillId="0" borderId="2" xfId="23" applyNumberFormat="1" applyFont="1" applyFill="1" applyBorder="1" applyAlignment="1">
      <alignment horizontal="center" vertical="center" wrapText="1"/>
    </xf>
    <xf numFmtId="49" fontId="15" fillId="0" borderId="9" xfId="23" applyNumberFormat="1" applyFont="1" applyFill="1" applyBorder="1" applyAlignment="1">
      <alignment horizontal="center" vertical="center" wrapText="1"/>
    </xf>
    <xf numFmtId="49" fontId="15" fillId="0" borderId="2" xfId="23" applyNumberFormat="1" applyFont="1" applyFill="1" applyBorder="1" applyAlignment="1">
      <alignment horizontal="right" vertical="center" wrapText="1"/>
    </xf>
    <xf numFmtId="49" fontId="15" fillId="0" borderId="9" xfId="23" applyNumberFormat="1" applyFont="1" applyFill="1" applyBorder="1" applyAlignment="1">
      <alignment horizontal="right" vertical="center" wrapText="1"/>
    </xf>
    <xf numFmtId="0" fontId="15" fillId="0" borderId="1" xfId="23" applyNumberFormat="1" applyFont="1" applyFill="1" applyBorder="1" applyAlignment="1">
      <alignment horizontal="center" vertical="center" wrapText="1"/>
    </xf>
    <xf numFmtId="37" fontId="15" fillId="0" borderId="11" xfId="23" applyNumberFormat="1" applyFont="1" applyFill="1" applyBorder="1" applyAlignment="1">
      <alignment horizontal="center" vertical="center" wrapText="1"/>
    </xf>
    <xf numFmtId="37" fontId="15" fillId="0" borderId="6" xfId="23" applyNumberFormat="1" applyFont="1" applyFill="1" applyBorder="1" applyAlignment="1">
      <alignment horizontal="center" wrapText="1"/>
    </xf>
    <xf numFmtId="0" fontId="8" fillId="0" borderId="0" xfId="23" applyFont="1" applyFill="1" applyBorder="1" applyAlignment="1">
      <alignment horizontal="center"/>
    </xf>
    <xf numFmtId="166" fontId="8" fillId="0" borderId="0" xfId="23" applyNumberFormat="1" applyFont="1" applyFill="1" applyBorder="1"/>
    <xf numFmtId="0" fontId="18" fillId="0" borderId="0" xfId="23" applyFont="1" applyFill="1" applyBorder="1" applyAlignment="1">
      <alignment vertical="center"/>
    </xf>
    <xf numFmtId="0" fontId="8" fillId="0" borderId="0" xfId="23" applyFont="1" applyFill="1" applyBorder="1" applyAlignment="1">
      <alignment horizontal="right"/>
    </xf>
    <xf numFmtId="0" fontId="11" fillId="0" borderId="0" xfId="23" applyFont="1" applyFill="1" applyBorder="1" applyAlignment="1">
      <alignment horizontal="right"/>
    </xf>
    <xf numFmtId="0" fontId="56" fillId="0" borderId="0" xfId="23" applyFont="1" applyFill="1" applyBorder="1"/>
    <xf numFmtId="0" fontId="15" fillId="0" borderId="0" xfId="23" applyFont="1" applyFill="1" applyBorder="1"/>
    <xf numFmtId="0" fontId="0" fillId="0" borderId="10" xfId="0" applyFill="1" applyBorder="1"/>
    <xf numFmtId="0" fontId="0" fillId="0" borderId="0" xfId="0" applyFill="1" applyBorder="1"/>
    <xf numFmtId="0" fontId="0" fillId="0" borderId="0" xfId="0" applyFill="1" applyAlignment="1"/>
    <xf numFmtId="0" fontId="0" fillId="0" borderId="0" xfId="0" applyFill="1" applyBorder="1" applyAlignment="1"/>
    <xf numFmtId="0" fontId="11" fillId="0" borderId="0" xfId="0" applyFont="1" applyFill="1" applyAlignment="1"/>
    <xf numFmtId="0" fontId="11" fillId="0" borderId="0" xfId="0" applyFont="1" applyFill="1" applyBorder="1" applyAlignment="1"/>
    <xf numFmtId="0" fontId="17" fillId="0" borderId="0" xfId="0" applyFont="1" applyFill="1"/>
    <xf numFmtId="5" fontId="0" fillId="0" borderId="0" xfId="0" applyNumberFormat="1" applyFill="1"/>
    <xf numFmtId="0" fontId="15" fillId="0" borderId="0" xfId="0" applyFont="1" applyFill="1"/>
    <xf numFmtId="0" fontId="15" fillId="0" borderId="0" xfId="0" applyFont="1" applyFill="1" applyBorder="1"/>
    <xf numFmtId="164" fontId="8" fillId="0" borderId="0" xfId="23" applyNumberFormat="1" applyFont="1" applyFill="1"/>
    <xf numFmtId="0" fontId="11" fillId="2" borderId="0" xfId="23" applyFont="1" applyFill="1"/>
    <xf numFmtId="10" fontId="11" fillId="2" borderId="1" xfId="23" applyNumberFormat="1" applyFont="1" applyFill="1" applyBorder="1" applyAlignment="1">
      <alignment horizontal="center"/>
    </xf>
    <xf numFmtId="0" fontId="11" fillId="2" borderId="9" xfId="23" applyFont="1" applyFill="1" applyBorder="1" applyAlignment="1">
      <alignment horizontal="center"/>
    </xf>
    <xf numFmtId="10" fontId="11" fillId="2" borderId="4" xfId="23" applyNumberFormat="1" applyFont="1" applyFill="1" applyBorder="1" applyAlignment="1">
      <alignment horizontal="center"/>
    </xf>
    <xf numFmtId="0" fontId="11" fillId="2" borderId="10" xfId="23" applyFont="1" applyFill="1" applyBorder="1" applyAlignment="1">
      <alignment horizontal="center"/>
    </xf>
    <xf numFmtId="1" fontId="11" fillId="2" borderId="10" xfId="23" applyNumberFormat="1" applyFont="1" applyFill="1" applyBorder="1" applyAlignment="1">
      <alignment horizontal="center"/>
    </xf>
    <xf numFmtId="0" fontId="15" fillId="2" borderId="11" xfId="23" applyFont="1" applyFill="1" applyBorder="1" applyAlignment="1">
      <alignment horizontal="center" wrapText="1"/>
    </xf>
    <xf numFmtId="0" fontId="15" fillId="2" borderId="13" xfId="23" applyFont="1" applyFill="1" applyBorder="1" applyAlignment="1">
      <alignment horizontal="center" vertical="center" wrapText="1"/>
    </xf>
    <xf numFmtId="0" fontId="2" fillId="0" borderId="0" xfId="18"/>
    <xf numFmtId="0" fontId="8" fillId="2" borderId="0" xfId="23" applyFont="1" applyFill="1"/>
    <xf numFmtId="0" fontId="12" fillId="3" borderId="0" xfId="18" applyFont="1" applyFill="1"/>
    <xf numFmtId="164" fontId="11" fillId="2" borderId="0" xfId="23" applyNumberFormat="1" applyFont="1" applyFill="1"/>
    <xf numFmtId="171" fontId="11" fillId="2" borderId="0" xfId="23" applyNumberFormat="1" applyFont="1" applyFill="1"/>
    <xf numFmtId="0" fontId="11" fillId="2" borderId="0" xfId="23" applyFont="1" applyFill="1" applyAlignment="1">
      <alignment horizontal="left"/>
    </xf>
    <xf numFmtId="164" fontId="11" fillId="2" borderId="1" xfId="23" applyNumberFormat="1" applyFont="1" applyFill="1" applyBorder="1"/>
    <xf numFmtId="167" fontId="11" fillId="2" borderId="2" xfId="23" applyNumberFormat="1" applyFont="1" applyFill="1" applyBorder="1"/>
    <xf numFmtId="0" fontId="11" fillId="2" borderId="3" xfId="23" applyFont="1" applyFill="1" applyBorder="1" applyAlignment="1">
      <alignment horizontal="center"/>
    </xf>
    <xf numFmtId="164" fontId="11" fillId="2" borderId="1" xfId="23" applyNumberFormat="1" applyFont="1" applyFill="1" applyBorder="1" applyAlignment="1">
      <alignment horizontal="center"/>
    </xf>
    <xf numFmtId="167" fontId="11" fillId="2" borderId="2" xfId="23" applyNumberFormat="1" applyFont="1" applyFill="1" applyBorder="1" applyAlignment="1">
      <alignment horizontal="center"/>
    </xf>
    <xf numFmtId="164" fontId="11" fillId="2" borderId="4" xfId="23" applyNumberFormat="1" applyFont="1" applyFill="1" applyBorder="1" applyAlignment="1">
      <alignment horizontal="center"/>
    </xf>
    <xf numFmtId="171" fontId="11" fillId="2" borderId="0" xfId="23" applyNumberFormat="1" applyFont="1" applyFill="1" applyBorder="1" applyAlignment="1">
      <alignment horizontal="center"/>
    </xf>
    <xf numFmtId="0" fontId="11" fillId="2" borderId="5" xfId="23" applyFont="1" applyFill="1" applyBorder="1" applyAlignment="1">
      <alignment horizontal="center"/>
    </xf>
    <xf numFmtId="0" fontId="15" fillId="2" borderId="11" xfId="23" applyFont="1" applyFill="1" applyBorder="1" applyAlignment="1">
      <alignment horizontal="center" vertical="center" wrapText="1"/>
    </xf>
    <xf numFmtId="0" fontId="59" fillId="2" borderId="0" xfId="54" applyFont="1" applyFill="1" applyAlignment="1">
      <alignment vertical="center"/>
    </xf>
    <xf numFmtId="0" fontId="59" fillId="2" borderId="0" xfId="54" applyFont="1" applyFill="1" applyAlignment="1">
      <alignment horizontal="center" vertical="center"/>
    </xf>
    <xf numFmtId="0" fontId="60" fillId="2" borderId="0" xfId="54" applyFont="1" applyFill="1" applyAlignment="1">
      <alignment vertical="center"/>
    </xf>
    <xf numFmtId="0" fontId="60" fillId="2" borderId="0" xfId="54" applyFont="1" applyFill="1" applyAlignment="1">
      <alignment horizontal="center" vertical="center"/>
    </xf>
    <xf numFmtId="164" fontId="60" fillId="2" borderId="0" xfId="55" applyNumberFormat="1" applyFont="1" applyFill="1" applyAlignment="1">
      <alignment vertical="center"/>
    </xf>
    <xf numFmtId="0" fontId="11" fillId="2" borderId="0" xfId="54" applyFont="1" applyFill="1" applyAlignment="1">
      <alignment vertical="center"/>
    </xf>
    <xf numFmtId="9" fontId="11" fillId="2" borderId="0" xfId="56" applyNumberFormat="1" applyFont="1" applyFill="1" applyAlignment="1">
      <alignment horizontal="center" vertical="center"/>
    </xf>
    <xf numFmtId="0" fontId="11" fillId="2" borderId="0" xfId="54" applyFont="1" applyFill="1" applyAlignment="1">
      <alignment horizontal="center" vertical="center"/>
    </xf>
    <xf numFmtId="171" fontId="2" fillId="0" borderId="0" xfId="18" applyNumberFormat="1" applyAlignment="1">
      <alignment vertical="center"/>
    </xf>
    <xf numFmtId="171" fontId="11" fillId="0" borderId="0" xfId="18" applyNumberFormat="1" applyFont="1" applyAlignment="1">
      <alignment vertical="center"/>
    </xf>
    <xf numFmtId="0" fontId="11" fillId="2" borderId="0" xfId="54" applyFont="1" applyFill="1" applyBorder="1" applyAlignment="1">
      <alignment vertical="center"/>
    </xf>
    <xf numFmtId="0" fontId="11" fillId="2" borderId="0" xfId="54" applyFont="1" applyFill="1" applyBorder="1" applyAlignment="1">
      <alignment horizontal="center" vertical="center"/>
    </xf>
    <xf numFmtId="3" fontId="11" fillId="2" borderId="0" xfId="54" applyNumberFormat="1" applyFont="1" applyFill="1" applyBorder="1" applyAlignment="1">
      <alignment vertical="center"/>
    </xf>
    <xf numFmtId="196" fontId="11" fillId="2" borderId="0" xfId="54" applyNumberFormat="1" applyFont="1" applyFill="1" applyBorder="1" applyAlignment="1">
      <alignment vertical="center"/>
    </xf>
    <xf numFmtId="0" fontId="8" fillId="2" borderId="0" xfId="54" applyFont="1" applyFill="1" applyAlignment="1">
      <alignment vertical="center"/>
    </xf>
    <xf numFmtId="174" fontId="11" fillId="0" borderId="3" xfId="54" applyNumberFormat="1" applyFont="1" applyFill="1" applyBorder="1" applyAlignment="1">
      <alignment vertical="center"/>
    </xf>
    <xf numFmtId="179" fontId="11" fillId="0" borderId="9" xfId="54" applyNumberFormat="1" applyFont="1" applyFill="1" applyBorder="1" applyAlignment="1">
      <alignment horizontal="center" vertical="center"/>
    </xf>
    <xf numFmtId="3" fontId="11" fillId="0" borderId="2" xfId="54" applyNumberFormat="1" applyFont="1" applyFill="1" applyBorder="1" applyAlignment="1">
      <alignment vertical="center"/>
    </xf>
    <xf numFmtId="3" fontId="11" fillId="0" borderId="9" xfId="54" applyNumberFormat="1" applyFont="1" applyFill="1" applyBorder="1" applyAlignment="1">
      <alignment horizontal="right" vertical="center"/>
    </xf>
    <xf numFmtId="3" fontId="11" fillId="0" borderId="9" xfId="57" applyNumberFormat="1" applyFont="1" applyFill="1" applyBorder="1" applyAlignment="1">
      <alignment horizontal="right" vertical="center"/>
    </xf>
    <xf numFmtId="0" fontId="11" fillId="2" borderId="9" xfId="54" applyFont="1" applyFill="1" applyBorder="1" applyAlignment="1">
      <alignment horizontal="center" vertical="center"/>
    </xf>
    <xf numFmtId="174" fontId="11" fillId="0" borderId="5" xfId="54" applyNumberFormat="1" applyFont="1" applyFill="1" applyBorder="1" applyAlignment="1">
      <alignment vertical="center"/>
    </xf>
    <xf numFmtId="179" fontId="11" fillId="0" borderId="10" xfId="54" applyNumberFormat="1" applyFont="1" applyFill="1" applyBorder="1" applyAlignment="1">
      <alignment horizontal="center" vertical="center"/>
    </xf>
    <xf numFmtId="3" fontId="11" fillId="0" borderId="0" xfId="54" applyNumberFormat="1" applyFont="1" applyFill="1" applyBorder="1" applyAlignment="1">
      <alignment vertical="center"/>
    </xf>
    <xf numFmtId="3" fontId="11" fillId="0" borderId="10" xfId="54" applyNumberFormat="1" applyFont="1" applyFill="1" applyBorder="1" applyAlignment="1">
      <alignment horizontal="right" vertical="center"/>
    </xf>
    <xf numFmtId="3" fontId="11" fillId="0" borderId="10" xfId="57" applyNumberFormat="1" applyFont="1" applyFill="1" applyBorder="1" applyAlignment="1">
      <alignment horizontal="right" vertical="center"/>
    </xf>
    <xf numFmtId="0" fontId="11" fillId="2" borderId="10" xfId="54" applyFont="1" applyFill="1" applyBorder="1" applyAlignment="1">
      <alignment horizontal="center" vertical="center"/>
    </xf>
    <xf numFmtId="179" fontId="11" fillId="0" borderId="5" xfId="54" applyNumberFormat="1" applyFont="1" applyFill="1" applyBorder="1" applyAlignment="1">
      <alignment horizontal="center" vertical="center"/>
    </xf>
    <xf numFmtId="3" fontId="11" fillId="0" borderId="0" xfId="54" applyNumberFormat="1" applyFont="1" applyFill="1" applyBorder="1" applyAlignment="1">
      <alignment horizontal="right" vertical="center"/>
    </xf>
    <xf numFmtId="179" fontId="11" fillId="0" borderId="10" xfId="58" applyNumberFormat="1" applyFont="1" applyFill="1" applyBorder="1" applyAlignment="1">
      <alignment horizontal="center" vertical="center"/>
    </xf>
    <xf numFmtId="179" fontId="11" fillId="0" borderId="10" xfId="57" applyNumberFormat="1" applyFont="1" applyFill="1" applyBorder="1" applyAlignment="1">
      <alignment horizontal="center" vertical="center"/>
    </xf>
    <xf numFmtId="3" fontId="11" fillId="0" borderId="0" xfId="54" quotePrefix="1" applyNumberFormat="1" applyFont="1" applyFill="1" applyBorder="1" applyAlignment="1">
      <alignment horizontal="right" vertical="center"/>
    </xf>
    <xf numFmtId="0" fontId="62" fillId="2" borderId="0" xfId="54" applyFont="1" applyFill="1" applyAlignment="1">
      <alignment vertical="center"/>
    </xf>
    <xf numFmtId="0" fontId="18" fillId="2" borderId="0" xfId="54" applyFont="1" applyFill="1" applyAlignment="1">
      <alignment vertical="center"/>
    </xf>
    <xf numFmtId="0" fontId="63" fillId="0" borderId="3" xfId="54" applyFont="1" applyFill="1" applyBorder="1" applyAlignment="1">
      <alignment horizontal="center" vertical="center"/>
    </xf>
    <xf numFmtId="0" fontId="63" fillId="0" borderId="9" xfId="54" applyFont="1" applyFill="1" applyBorder="1" applyAlignment="1">
      <alignment horizontal="center" vertical="center" wrapText="1"/>
    </xf>
    <xf numFmtId="0" fontId="15" fillId="0" borderId="14" xfId="54" applyFont="1" applyFill="1" applyBorder="1" applyAlignment="1">
      <alignment horizontal="center" vertical="center" wrapText="1"/>
    </xf>
    <xf numFmtId="0" fontId="15" fillId="0" borderId="9" xfId="54" applyFont="1" applyFill="1" applyBorder="1" applyAlignment="1">
      <alignment horizontal="center" vertical="center" wrapText="1"/>
    </xf>
    <xf numFmtId="0" fontId="15" fillId="0" borderId="2" xfId="54" applyFont="1" applyFill="1" applyBorder="1" applyAlignment="1">
      <alignment horizontal="right" vertical="center" wrapText="1"/>
    </xf>
    <xf numFmtId="0" fontId="15" fillId="0" borderId="9" xfId="54" applyFont="1" applyFill="1" applyBorder="1" applyAlignment="1">
      <alignment horizontal="right" vertical="center" wrapText="1"/>
    </xf>
    <xf numFmtId="0" fontId="15" fillId="2" borderId="8" xfId="54" applyFont="1" applyFill="1" applyBorder="1" applyAlignment="1">
      <alignment horizontal="center" vertical="center"/>
    </xf>
    <xf numFmtId="0" fontId="15" fillId="2" borderId="15" xfId="54" applyFont="1" applyFill="1" applyBorder="1" applyAlignment="1">
      <alignment horizontal="center" vertical="center" wrapText="1"/>
    </xf>
    <xf numFmtId="0" fontId="8" fillId="2" borderId="0" xfId="54" applyFont="1" applyFill="1" applyAlignment="1">
      <alignment horizontal="center" vertical="center"/>
    </xf>
    <xf numFmtId="181" fontId="11" fillId="2" borderId="0" xfId="54" applyNumberFormat="1" applyFont="1" applyFill="1" applyAlignment="1">
      <alignment vertical="center"/>
    </xf>
    <xf numFmtId="1" fontId="11" fillId="2" borderId="0" xfId="54" applyNumberFormat="1" applyFont="1" applyFill="1" applyAlignment="1">
      <alignment vertical="center"/>
    </xf>
    <xf numFmtId="2" fontId="11" fillId="0" borderId="0" xfId="54" applyNumberFormat="1" applyFont="1" applyFill="1" applyBorder="1" applyAlignment="1">
      <alignment horizontal="center" vertical="center"/>
    </xf>
    <xf numFmtId="179" fontId="11" fillId="0" borderId="1" xfId="54" applyNumberFormat="1" applyFont="1" applyFill="1" applyBorder="1" applyAlignment="1">
      <alignment horizontal="center" vertical="center"/>
    </xf>
    <xf numFmtId="3" fontId="11" fillId="0" borderId="17" xfId="54" applyNumberFormat="1" applyFont="1" applyFill="1" applyBorder="1" applyAlignment="1">
      <alignment horizontal="right" vertical="center"/>
    </xf>
    <xf numFmtId="3" fontId="11" fillId="0" borderId="2" xfId="54" applyNumberFormat="1" applyFont="1" applyFill="1" applyBorder="1" applyAlignment="1">
      <alignment horizontal="right" vertical="center"/>
    </xf>
    <xf numFmtId="179" fontId="11" fillId="0" borderId="4" xfId="54" applyNumberFormat="1" applyFont="1" applyFill="1" applyBorder="1" applyAlignment="1">
      <alignment horizontal="center" vertical="center"/>
    </xf>
    <xf numFmtId="3" fontId="11" fillId="0" borderId="19" xfId="54" applyNumberFormat="1" applyFont="1" applyFill="1" applyBorder="1" applyAlignment="1">
      <alignment horizontal="right" vertical="center"/>
    </xf>
    <xf numFmtId="3" fontId="11" fillId="0" borderId="5" xfId="54" applyNumberFormat="1" applyFont="1" applyFill="1" applyBorder="1" applyAlignment="1">
      <alignment horizontal="right" vertical="center"/>
    </xf>
    <xf numFmtId="3" fontId="11" fillId="0" borderId="10" xfId="58" applyNumberFormat="1" applyFont="1" applyFill="1" applyBorder="1" applyAlignment="1">
      <alignment horizontal="right" vertical="center"/>
    </xf>
    <xf numFmtId="3" fontId="11" fillId="0" borderId="26" xfId="54" applyNumberFormat="1" applyFont="1" applyFill="1" applyBorder="1" applyAlignment="1">
      <alignment horizontal="right" vertical="center"/>
    </xf>
    <xf numFmtId="0" fontId="21" fillId="2" borderId="0" xfId="54" applyFont="1" applyFill="1" applyAlignment="1">
      <alignment vertical="center"/>
    </xf>
    <xf numFmtId="0" fontId="65" fillId="2" borderId="0" xfId="54" applyFont="1" applyFill="1" applyAlignment="1">
      <alignment vertical="center"/>
    </xf>
    <xf numFmtId="0" fontId="63" fillId="2" borderId="9" xfId="54" applyFont="1" applyFill="1" applyBorder="1" applyAlignment="1">
      <alignment horizontal="center" vertical="center" wrapText="1"/>
    </xf>
    <xf numFmtId="0" fontId="15" fillId="2" borderId="0" xfId="54" applyFont="1" applyFill="1" applyAlignment="1">
      <alignment vertical="center"/>
    </xf>
    <xf numFmtId="0" fontId="15" fillId="0" borderId="1" xfId="54" applyFont="1" applyFill="1" applyBorder="1" applyAlignment="1">
      <alignment horizontal="center" vertical="center" wrapText="1"/>
    </xf>
    <xf numFmtId="0" fontId="15" fillId="2" borderId="9" xfId="54" applyFont="1" applyFill="1" applyBorder="1" applyAlignment="1">
      <alignment horizontal="right" vertical="center" wrapText="1"/>
    </xf>
    <xf numFmtId="0" fontId="15" fillId="0" borderId="21" xfId="54" applyFont="1" applyFill="1" applyBorder="1" applyAlignment="1">
      <alignment horizontal="right" vertical="center"/>
    </xf>
    <xf numFmtId="0" fontId="15" fillId="2" borderId="2" xfId="54" applyFont="1" applyFill="1" applyBorder="1" applyAlignment="1">
      <alignment horizontal="right" vertical="center" wrapText="1"/>
    </xf>
    <xf numFmtId="0" fontId="15" fillId="2" borderId="13" xfId="54" applyFont="1" applyFill="1" applyBorder="1" applyAlignment="1">
      <alignment horizontal="center" vertical="center"/>
    </xf>
    <xf numFmtId="9" fontId="8" fillId="2" borderId="0" xfId="59" applyNumberFormat="1" applyFont="1" applyFill="1" applyAlignment="1">
      <alignment vertical="center"/>
    </xf>
    <xf numFmtId="0" fontId="8" fillId="0" borderId="0" xfId="60" applyFont="1">
      <alignment vertical="top"/>
    </xf>
    <xf numFmtId="9" fontId="11" fillId="2" borderId="0" xfId="59" applyNumberFormat="1" applyFont="1" applyFill="1" applyAlignment="1">
      <alignment vertical="center"/>
    </xf>
    <xf numFmtId="197" fontId="11" fillId="2" borderId="0" xfId="54" applyNumberFormat="1" applyFont="1" applyFill="1" applyAlignment="1">
      <alignment vertical="center"/>
    </xf>
    <xf numFmtId="196" fontId="11" fillId="2" borderId="0" xfId="54" applyNumberFormat="1" applyFont="1" applyFill="1" applyAlignment="1">
      <alignment horizontal="center" vertical="center"/>
    </xf>
    <xf numFmtId="164" fontId="11" fillId="2" borderId="0" xfId="56" applyNumberFormat="1" applyFont="1" applyFill="1" applyAlignment="1">
      <alignment vertical="center"/>
    </xf>
    <xf numFmtId="10" fontId="11" fillId="2" borderId="0" xfId="59" applyFont="1" applyFill="1" applyAlignment="1">
      <alignment vertical="center"/>
    </xf>
    <xf numFmtId="10" fontId="11" fillId="2" borderId="0" xfId="59" applyFont="1" applyFill="1" applyAlignment="1">
      <alignment horizontal="center" vertical="center"/>
    </xf>
    <xf numFmtId="164" fontId="11" fillId="2" borderId="0" xfId="59" applyNumberFormat="1" applyFont="1" applyFill="1" applyAlignment="1">
      <alignment vertical="center"/>
    </xf>
    <xf numFmtId="179" fontId="11" fillId="0" borderId="2" xfId="54" applyNumberFormat="1" applyFont="1" applyFill="1" applyBorder="1" applyAlignment="1">
      <alignment horizontal="center" vertical="center"/>
    </xf>
    <xf numFmtId="0" fontId="11" fillId="0" borderId="9" xfId="54" applyFont="1" applyFill="1" applyBorder="1" applyAlignment="1">
      <alignment horizontal="center" vertical="center"/>
    </xf>
    <xf numFmtId="0" fontId="8" fillId="2" borderId="0" xfId="54" applyFont="1" applyFill="1" applyBorder="1" applyAlignment="1">
      <alignment vertical="center"/>
    </xf>
    <xf numFmtId="179" fontId="11" fillId="0" borderId="0" xfId="54" applyNumberFormat="1" applyFont="1" applyFill="1" applyBorder="1" applyAlignment="1">
      <alignment horizontal="center" vertical="center"/>
    </xf>
    <xf numFmtId="0" fontId="11" fillId="0" borderId="10" xfId="54" applyFont="1" applyFill="1" applyBorder="1" applyAlignment="1">
      <alignment horizontal="center" vertical="center"/>
    </xf>
    <xf numFmtId="0" fontId="8" fillId="0" borderId="0" xfId="54" applyFont="1" applyFill="1" applyAlignment="1">
      <alignment vertical="center"/>
    </xf>
    <xf numFmtId="164" fontId="8" fillId="0" borderId="0" xfId="59" applyNumberFormat="1" applyFont="1" applyFill="1" applyAlignment="1">
      <alignment vertical="center"/>
    </xf>
    <xf numFmtId="10" fontId="8" fillId="0" borderId="0" xfId="59" applyFont="1" applyFill="1" applyAlignment="1">
      <alignment vertical="center"/>
    </xf>
    <xf numFmtId="198" fontId="8" fillId="0" borderId="0" xfId="54" applyNumberFormat="1" applyFont="1" applyFill="1" applyAlignment="1">
      <alignment vertical="center"/>
    </xf>
    <xf numFmtId="2" fontId="8" fillId="0" borderId="0" xfId="54" applyNumberFormat="1" applyFont="1" applyFill="1" applyAlignment="1">
      <alignment vertical="center"/>
    </xf>
    <xf numFmtId="3" fontId="11" fillId="0" borderId="5" xfId="58" applyNumberFormat="1" applyFont="1" applyFill="1" applyBorder="1" applyAlignment="1">
      <alignment horizontal="right" vertical="center"/>
    </xf>
    <xf numFmtId="3" fontId="11" fillId="0" borderId="0" xfId="58" applyNumberFormat="1" applyFont="1" applyFill="1" applyBorder="1" applyAlignment="1">
      <alignment horizontal="right" vertical="center"/>
    </xf>
    <xf numFmtId="3" fontId="11" fillId="0" borderId="5" xfId="57" applyNumberFormat="1" applyFont="1" applyFill="1" applyBorder="1" applyAlignment="1">
      <alignment horizontal="right" vertical="center"/>
    </xf>
    <xf numFmtId="3" fontId="11" fillId="0" borderId="0" xfId="57" applyNumberFormat="1" applyFont="1" applyFill="1" applyBorder="1" applyAlignment="1">
      <alignment horizontal="right" vertical="center"/>
    </xf>
    <xf numFmtId="0" fontId="66" fillId="0" borderId="0" xfId="54" applyFont="1" applyFill="1" applyAlignment="1">
      <alignment vertical="center"/>
    </xf>
    <xf numFmtId="0" fontId="63" fillId="0" borderId="14" xfId="54" applyFont="1" applyFill="1" applyBorder="1" applyAlignment="1">
      <alignment horizontal="center" vertical="center"/>
    </xf>
    <xf numFmtId="171" fontId="63" fillId="0" borderId="14" xfId="18" applyNumberFormat="1" applyFont="1" applyFill="1" applyBorder="1" applyAlignment="1">
      <alignment horizontal="center" vertical="center" wrapText="1"/>
    </xf>
    <xf numFmtId="0" fontId="18" fillId="0" borderId="0" xfId="54" applyFont="1" applyFill="1" applyAlignment="1">
      <alignment vertical="center"/>
    </xf>
    <xf numFmtId="0" fontId="15" fillId="0" borderId="2" xfId="54" applyFont="1" applyFill="1" applyBorder="1" applyAlignment="1">
      <alignment horizontal="center" vertical="center" wrapText="1"/>
    </xf>
    <xf numFmtId="0" fontId="15" fillId="0" borderId="21" xfId="54" applyFont="1" applyFill="1" applyBorder="1" applyAlignment="1">
      <alignment horizontal="right" vertical="center" wrapText="1"/>
    </xf>
    <xf numFmtId="0" fontId="15" fillId="0" borderId="5" xfId="54" applyFont="1" applyFill="1" applyBorder="1" applyAlignment="1">
      <alignment horizontal="right" vertical="center" wrapText="1"/>
    </xf>
    <xf numFmtId="0" fontId="15" fillId="0" borderId="12" xfId="54" applyFont="1" applyFill="1" applyBorder="1" applyAlignment="1">
      <alignment horizontal="right" vertical="center" wrapText="1"/>
    </xf>
    <xf numFmtId="0" fontId="15" fillId="0" borderId="13" xfId="54" applyFont="1" applyFill="1" applyBorder="1" applyAlignment="1">
      <alignment horizontal="right" vertical="center" wrapText="1"/>
    </xf>
    <xf numFmtId="0" fontId="15" fillId="0" borderId="8" xfId="54" applyFont="1" applyFill="1" applyBorder="1" applyAlignment="1">
      <alignment horizontal="center" vertical="center"/>
    </xf>
    <xf numFmtId="164" fontId="11" fillId="2" borderId="0" xfId="55" applyNumberFormat="1" applyFont="1" applyFill="1" applyAlignment="1">
      <alignment vertical="center"/>
    </xf>
    <xf numFmtId="3" fontId="11" fillId="2" borderId="0" xfId="54" applyNumberFormat="1" applyFont="1" applyFill="1" applyAlignment="1">
      <alignment vertical="center"/>
    </xf>
    <xf numFmtId="179" fontId="11" fillId="0" borderId="2" xfId="54" applyNumberFormat="1" applyFont="1" applyFill="1" applyBorder="1" applyAlignment="1">
      <alignment horizontal="right" vertical="center"/>
    </xf>
    <xf numFmtId="179" fontId="11" fillId="0" borderId="9" xfId="54" applyNumberFormat="1" applyFont="1" applyFill="1" applyBorder="1" applyAlignment="1">
      <alignment horizontal="right" vertical="center"/>
    </xf>
    <xf numFmtId="179" fontId="11" fillId="0" borderId="0" xfId="54" applyNumberFormat="1" applyFont="1" applyFill="1" applyBorder="1" applyAlignment="1">
      <alignment horizontal="right" vertical="center"/>
    </xf>
    <xf numFmtId="179" fontId="11" fillId="0" borderId="10" xfId="54" applyNumberFormat="1" applyFont="1" applyFill="1" applyBorder="1" applyAlignment="1">
      <alignment horizontal="right" vertical="center"/>
    </xf>
    <xf numFmtId="4" fontId="8" fillId="2" borderId="0" xfId="54" applyNumberFormat="1" applyFont="1" applyFill="1" applyAlignment="1">
      <alignment vertical="center"/>
    </xf>
    <xf numFmtId="3" fontId="8" fillId="2" borderId="0" xfId="54" applyNumberFormat="1" applyFont="1" applyFill="1" applyAlignment="1">
      <alignment vertical="center"/>
    </xf>
    <xf numFmtId="4" fontId="11" fillId="2" borderId="0" xfId="54" applyNumberFormat="1" applyFont="1" applyFill="1" applyAlignment="1">
      <alignment vertical="center"/>
    </xf>
    <xf numFmtId="174" fontId="11" fillId="2" borderId="5" xfId="54" applyNumberFormat="1" applyFont="1" applyFill="1" applyBorder="1" applyAlignment="1">
      <alignment vertical="center"/>
    </xf>
    <xf numFmtId="179" fontId="11" fillId="2" borderId="10" xfId="54" applyNumberFormat="1" applyFont="1" applyFill="1" applyBorder="1" applyAlignment="1">
      <alignment horizontal="right" vertical="center"/>
    </xf>
    <xf numFmtId="3" fontId="11" fillId="2" borderId="0" xfId="54" applyNumberFormat="1" applyFont="1" applyFill="1" applyBorder="1" applyAlignment="1">
      <alignment horizontal="right" vertical="center"/>
    </xf>
    <xf numFmtId="3" fontId="11" fillId="2" borderId="10" xfId="54" applyNumberFormat="1" applyFont="1" applyFill="1" applyBorder="1" applyAlignment="1">
      <alignment horizontal="right" vertical="center"/>
    </xf>
    <xf numFmtId="3" fontId="11" fillId="2" borderId="19" xfId="54" applyNumberFormat="1" applyFont="1" applyFill="1" applyBorder="1" applyAlignment="1">
      <alignment horizontal="right" vertical="center"/>
    </xf>
    <xf numFmtId="3" fontId="11" fillId="9" borderId="0" xfId="54" applyNumberFormat="1" applyFont="1" applyFill="1" applyBorder="1" applyAlignment="1">
      <alignment horizontal="right" vertical="center"/>
    </xf>
    <xf numFmtId="3" fontId="11" fillId="2" borderId="5" xfId="57" applyNumberFormat="1" applyFont="1" applyFill="1" applyBorder="1" applyAlignment="1">
      <alignment horizontal="right" vertical="center"/>
    </xf>
    <xf numFmtId="3" fontId="11" fillId="2" borderId="0" xfId="57" applyNumberFormat="1" applyFont="1" applyFill="1" applyBorder="1" applyAlignment="1">
      <alignment horizontal="right" vertical="center"/>
    </xf>
    <xf numFmtId="0" fontId="11" fillId="2" borderId="0" xfId="54" applyFont="1" applyFill="1" applyBorder="1" applyAlignment="1">
      <alignment horizontal="right" vertical="center"/>
    </xf>
    <xf numFmtId="3" fontId="11" fillId="2" borderId="26" xfId="54" applyNumberFormat="1" applyFont="1" applyFill="1" applyBorder="1" applyAlignment="1">
      <alignment horizontal="right" vertical="center"/>
    </xf>
    <xf numFmtId="0" fontId="63" fillId="2" borderId="14" xfId="54" applyFont="1" applyFill="1" applyBorder="1" applyAlignment="1">
      <alignment horizontal="center" vertical="center"/>
    </xf>
    <xf numFmtId="0" fontId="63" fillId="2" borderId="14" xfId="54" applyFont="1" applyFill="1" applyBorder="1" applyAlignment="1">
      <alignment horizontal="center" vertical="center" wrapText="1"/>
    </xf>
    <xf numFmtId="0" fontId="15" fillId="2" borderId="14" xfId="54" applyFont="1" applyFill="1" applyBorder="1" applyAlignment="1">
      <alignment horizontal="right" vertical="center" wrapText="1"/>
    </xf>
    <xf numFmtId="0" fontId="15" fillId="2" borderId="12" xfId="54" applyFont="1" applyFill="1" applyBorder="1" applyAlignment="1">
      <alignment horizontal="right" vertical="center" wrapText="1"/>
    </xf>
    <xf numFmtId="0" fontId="15" fillId="2" borderId="21" xfId="54" applyFont="1" applyFill="1" applyBorder="1" applyAlignment="1">
      <alignment horizontal="right" vertical="center" wrapText="1"/>
    </xf>
    <xf numFmtId="0" fontId="15" fillId="2" borderId="3" xfId="54" applyFont="1" applyFill="1" applyBorder="1" applyAlignment="1">
      <alignment horizontal="right" vertical="center" wrapText="1"/>
    </xf>
    <xf numFmtId="198" fontId="11" fillId="2" borderId="0" xfId="54" applyNumberFormat="1" applyFont="1" applyFill="1" applyAlignment="1">
      <alignment vertical="center"/>
    </xf>
    <xf numFmtId="10" fontId="11" fillId="2" borderId="0" xfId="56" applyFont="1" applyFill="1" applyBorder="1" applyAlignment="1">
      <alignment vertical="center"/>
    </xf>
    <xf numFmtId="167" fontId="11" fillId="0" borderId="1" xfId="54" applyNumberFormat="1" applyFont="1" applyFill="1" applyBorder="1" applyAlignment="1">
      <alignment horizontal="center" vertical="center"/>
    </xf>
    <xf numFmtId="167" fontId="11" fillId="0" borderId="2" xfId="54" applyNumberFormat="1" applyFont="1" applyFill="1" applyBorder="1" applyAlignment="1">
      <alignment horizontal="center" vertical="center"/>
    </xf>
    <xf numFmtId="167" fontId="11" fillId="0" borderId="9" xfId="54" applyNumberFormat="1" applyFont="1" applyFill="1" applyBorder="1" applyAlignment="1">
      <alignment horizontal="center" vertical="center"/>
    </xf>
    <xf numFmtId="4" fontId="11" fillId="0" borderId="9" xfId="54" applyNumberFormat="1" applyFont="1" applyFill="1" applyBorder="1" applyAlignment="1">
      <alignment horizontal="center" vertical="center"/>
    </xf>
    <xf numFmtId="3" fontId="11" fillId="0" borderId="17" xfId="57" applyNumberFormat="1" applyFont="1" applyFill="1" applyBorder="1" applyAlignment="1">
      <alignment horizontal="right" vertical="center"/>
    </xf>
    <xf numFmtId="167" fontId="11" fillId="0" borderId="4" xfId="54" applyNumberFormat="1" applyFont="1" applyFill="1" applyBorder="1" applyAlignment="1">
      <alignment horizontal="center" vertical="center"/>
    </xf>
    <xf numFmtId="167" fontId="11" fillId="0" borderId="0" xfId="54" applyNumberFormat="1" applyFont="1" applyFill="1" applyBorder="1" applyAlignment="1">
      <alignment horizontal="center" vertical="center"/>
    </xf>
    <xf numFmtId="167" fontId="11" fillId="0" borderId="10" xfId="54" applyNumberFormat="1" applyFont="1" applyFill="1" applyBorder="1" applyAlignment="1">
      <alignment horizontal="center" vertical="center"/>
    </xf>
    <xf numFmtId="4" fontId="11" fillId="0" borderId="10" xfId="54" applyNumberFormat="1" applyFont="1" applyFill="1" applyBorder="1" applyAlignment="1">
      <alignment horizontal="center" vertical="center"/>
    </xf>
    <xf numFmtId="3" fontId="11" fillId="0" borderId="19" xfId="57" applyNumberFormat="1" applyFont="1" applyFill="1" applyBorder="1" applyAlignment="1">
      <alignment horizontal="right" vertical="center"/>
    </xf>
    <xf numFmtId="2" fontId="8" fillId="2" borderId="0" xfId="54" applyNumberFormat="1" applyFont="1" applyFill="1" applyAlignment="1">
      <alignment vertical="center"/>
    </xf>
    <xf numFmtId="4" fontId="11" fillId="0" borderId="5" xfId="54" applyNumberFormat="1" applyFont="1" applyFill="1" applyBorder="1" applyAlignment="1">
      <alignment horizontal="center" vertical="center"/>
    </xf>
    <xf numFmtId="3" fontId="11" fillId="0" borderId="0" xfId="57" quotePrefix="1" applyNumberFormat="1" applyFont="1" applyFill="1" applyBorder="1" applyAlignment="1">
      <alignment horizontal="right" vertical="center"/>
    </xf>
    <xf numFmtId="167" fontId="11" fillId="0" borderId="4" xfId="54" applyNumberFormat="1" applyFont="1" applyFill="1" applyBorder="1" applyAlignment="1">
      <alignment horizontal="center"/>
    </xf>
    <xf numFmtId="167" fontId="11" fillId="0" borderId="0" xfId="54" applyNumberFormat="1" applyFont="1" applyFill="1" applyBorder="1" applyAlignment="1">
      <alignment horizontal="center"/>
    </xf>
    <xf numFmtId="3" fontId="11" fillId="0" borderId="0" xfId="54" applyNumberFormat="1" applyFont="1" applyFill="1" applyBorder="1" applyAlignment="1">
      <alignment horizontal="right"/>
    </xf>
    <xf numFmtId="3" fontId="11" fillId="0" borderId="26" xfId="57" applyNumberFormat="1" applyFont="1" applyFill="1" applyBorder="1" applyAlignment="1">
      <alignment horizontal="right" vertical="center"/>
    </xf>
    <xf numFmtId="0" fontId="66" fillId="2" borderId="0" xfId="54" applyFont="1" applyFill="1" applyAlignment="1">
      <alignment vertical="center"/>
    </xf>
    <xf numFmtId="171" fontId="63" fillId="0" borderId="14" xfId="18" applyNumberFormat="1" applyFont="1" applyBorder="1" applyAlignment="1">
      <alignment horizontal="center" vertical="center" wrapText="1"/>
    </xf>
    <xf numFmtId="0" fontId="15" fillId="2" borderId="1" xfId="54" applyFont="1" applyFill="1" applyBorder="1" applyAlignment="1">
      <alignment horizontal="center" vertical="center" wrapText="1"/>
    </xf>
    <xf numFmtId="0" fontId="15" fillId="2" borderId="2" xfId="54" applyFont="1" applyFill="1" applyBorder="1" applyAlignment="1">
      <alignment horizontal="center" vertical="center" wrapText="1"/>
    </xf>
    <xf numFmtId="0" fontId="15" fillId="2" borderId="9" xfId="54" applyFont="1" applyFill="1" applyBorder="1" applyAlignment="1">
      <alignment horizontal="center" vertical="center" wrapText="1"/>
    </xf>
    <xf numFmtId="0" fontId="15" fillId="2" borderId="3" xfId="54" applyFont="1" applyFill="1" applyBorder="1" applyAlignment="1">
      <alignment horizontal="center" vertical="center" wrapText="1"/>
    </xf>
    <xf numFmtId="0" fontId="15" fillId="2" borderId="14" xfId="54" applyFont="1" applyFill="1" applyBorder="1" applyAlignment="1">
      <alignment horizontal="center" vertical="center"/>
    </xf>
    <xf numFmtId="0" fontId="7" fillId="0" borderId="0" xfId="18" applyFont="1" applyFill="1"/>
    <xf numFmtId="0" fontId="13" fillId="0" borderId="0" xfId="18" applyFont="1" applyFill="1"/>
    <xf numFmtId="0" fontId="55" fillId="0" borderId="0" xfId="18" applyFont="1" applyFill="1" applyAlignment="1">
      <alignment horizontal="right"/>
    </xf>
    <xf numFmtId="0" fontId="11" fillId="0" borderId="0" xfId="18" applyFont="1" applyFill="1"/>
    <xf numFmtId="0" fontId="12" fillId="0" borderId="0" xfId="18" applyFont="1" applyFill="1"/>
    <xf numFmtId="0" fontId="7" fillId="0" borderId="0" xfId="18" applyFont="1" applyFill="1" applyAlignment="1">
      <alignment vertical="center"/>
    </xf>
    <xf numFmtId="0" fontId="15" fillId="3" borderId="1" xfId="0" applyFont="1" applyFill="1" applyBorder="1" applyAlignment="1">
      <alignment horizontal="center" vertical="center"/>
    </xf>
    <xf numFmtId="0" fontId="11" fillId="3" borderId="0" xfId="23" applyFont="1" applyFill="1" applyAlignment="1">
      <alignment horizontal="left"/>
    </xf>
    <xf numFmtId="0" fontId="11" fillId="3" borderId="0" xfId="23" applyFont="1" applyFill="1"/>
    <xf numFmtId="0" fontId="15" fillId="3" borderId="11" xfId="23" applyFont="1" applyFill="1" applyBorder="1" applyAlignment="1">
      <alignment horizontal="center" vertical="center"/>
    </xf>
    <xf numFmtId="0" fontId="12" fillId="0" borderId="0" xfId="3" applyFont="1" applyFill="1" applyAlignment="1">
      <alignment horizontal="left" wrapText="1"/>
    </xf>
    <xf numFmtId="0" fontId="12" fillId="0" borderId="0" xfId="0" applyFont="1" applyFill="1" applyAlignment="1">
      <alignment horizontal="left" wrapText="1"/>
    </xf>
    <xf numFmtId="0" fontId="12" fillId="0" borderId="0" xfId="3" applyFont="1" applyFill="1" applyAlignment="1">
      <alignment wrapText="1"/>
    </xf>
    <xf numFmtId="0" fontId="12" fillId="2" borderId="0" xfId="3" applyFont="1" applyFill="1" applyBorder="1" applyAlignment="1">
      <alignment horizontal="left" vertical="top" wrapText="1"/>
    </xf>
    <xf numFmtId="0" fontId="12" fillId="2" borderId="0" xfId="3" applyFont="1" applyFill="1" applyAlignment="1">
      <alignment horizontal="left" vertical="top"/>
    </xf>
    <xf numFmtId="0" fontId="16" fillId="3" borderId="13"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11" xfId="0" applyFont="1" applyFill="1" applyBorder="1" applyAlignment="1">
      <alignment horizontal="center" vertical="center"/>
    </xf>
    <xf numFmtId="0" fontId="13" fillId="3" borderId="0" xfId="0" applyFont="1" applyFill="1"/>
    <xf numFmtId="0" fontId="16" fillId="3" borderId="8" xfId="0" applyFont="1" applyFill="1" applyBorder="1" applyAlignment="1">
      <alignment horizontal="center" vertical="center"/>
    </xf>
    <xf numFmtId="0" fontId="16" fillId="3" borderId="3" xfId="0" applyFont="1" applyFill="1" applyBorder="1" applyAlignment="1">
      <alignment horizontal="center" vertical="center"/>
    </xf>
    <xf numFmtId="0" fontId="11" fillId="2" borderId="0" xfId="4" applyFont="1" applyFill="1"/>
    <xf numFmtId="0" fontId="15" fillId="2" borderId="9" xfId="4" applyFont="1" applyFill="1" applyBorder="1" applyAlignment="1">
      <alignment horizontal="left"/>
    </xf>
    <xf numFmtId="0" fontId="15" fillId="2" borderId="2" xfId="4" applyFont="1" applyFill="1" applyBorder="1" applyAlignment="1">
      <alignment horizontal="left"/>
    </xf>
    <xf numFmtId="0" fontId="15" fillId="2" borderId="1" xfId="4" applyFont="1" applyFill="1" applyBorder="1" applyAlignment="1">
      <alignment horizontal="left"/>
    </xf>
    <xf numFmtId="0" fontId="15" fillId="2" borderId="13" xfId="4" applyFont="1" applyFill="1" applyBorder="1" applyAlignment="1">
      <alignment horizontal="center" vertical="center"/>
    </xf>
    <xf numFmtId="0" fontId="15" fillId="2" borderId="11" xfId="4" applyFont="1" applyFill="1" applyBorder="1" applyAlignment="1">
      <alignment horizontal="center" vertical="center"/>
    </xf>
    <xf numFmtId="0" fontId="15" fillId="2" borderId="12" xfId="4" applyFont="1" applyFill="1" applyBorder="1" applyAlignment="1">
      <alignment horizontal="center" vertical="center"/>
    </xf>
    <xf numFmtId="0" fontId="11" fillId="2" borderId="0" xfId="4" applyFont="1" applyFill="1" applyAlignment="1">
      <alignment horizontal="left" wrapText="1"/>
    </xf>
    <xf numFmtId="1" fontId="12" fillId="0" borderId="0" xfId="0" applyNumberFormat="1" applyFont="1" applyFill="1"/>
    <xf numFmtId="0" fontId="16" fillId="0" borderId="8" xfId="0" applyFont="1" applyFill="1" applyBorder="1" applyAlignment="1">
      <alignment horizontal="left" vertical="center"/>
    </xf>
    <xf numFmtId="0" fontId="16" fillId="0" borderId="3" xfId="0" applyFont="1" applyFill="1" applyBorder="1" applyAlignment="1">
      <alignment horizontal="left" vertical="center"/>
    </xf>
    <xf numFmtId="0" fontId="16" fillId="0" borderId="13"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Fill="1" applyBorder="1" applyAlignment="1">
      <alignment horizontal="center" vertical="center"/>
    </xf>
    <xf numFmtId="49" fontId="16" fillId="0" borderId="13"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0" fontId="12" fillId="2" borderId="0" xfId="3" applyFont="1" applyFill="1" applyAlignment="1">
      <alignment horizontal="left"/>
    </xf>
    <xf numFmtId="0" fontId="7" fillId="2" borderId="0" xfId="3" applyFont="1" applyFill="1" applyAlignment="1">
      <alignment horizontal="center"/>
    </xf>
    <xf numFmtId="1" fontId="12" fillId="2" borderId="0" xfId="3" applyNumberFormat="1" applyFont="1" applyFill="1" applyBorder="1" applyAlignment="1">
      <alignment horizontal="left"/>
    </xf>
    <xf numFmtId="0" fontId="16" fillId="2" borderId="6" xfId="3" applyFont="1" applyFill="1" applyBorder="1" applyAlignment="1">
      <alignment horizontal="center" vertical="center" wrapText="1"/>
    </xf>
    <xf numFmtId="0" fontId="16" fillId="2" borderId="1" xfId="3" applyFont="1" applyFill="1" applyBorder="1" applyAlignment="1">
      <alignment horizontal="center" vertical="center" wrapText="1"/>
    </xf>
    <xf numFmtId="0" fontId="16" fillId="2" borderId="13" xfId="3" applyFont="1" applyFill="1" applyBorder="1" applyAlignment="1">
      <alignment horizontal="center"/>
    </xf>
    <xf numFmtId="0" fontId="16" fillId="2" borderId="11" xfId="3" applyFont="1" applyFill="1" applyBorder="1" applyAlignment="1">
      <alignment horizontal="center"/>
    </xf>
    <xf numFmtId="0" fontId="16" fillId="2" borderId="12" xfId="3" applyFont="1" applyFill="1" applyBorder="1" applyAlignment="1">
      <alignment horizontal="center"/>
    </xf>
    <xf numFmtId="0" fontId="16" fillId="2" borderId="15" xfId="3" applyFont="1" applyFill="1" applyBorder="1" applyAlignment="1">
      <alignment horizontal="left" vertical="center"/>
    </xf>
    <xf numFmtId="0" fontId="16" fillId="2" borderId="9" xfId="3" applyFont="1" applyFill="1" applyBorder="1" applyAlignment="1">
      <alignment horizontal="left" vertical="center"/>
    </xf>
    <xf numFmtId="0" fontId="16" fillId="4" borderId="13"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2" fillId="4" borderId="0" xfId="0" applyFont="1" applyFill="1" applyAlignment="1">
      <alignment wrapText="1"/>
    </xf>
    <xf numFmtId="0" fontId="12" fillId="3" borderId="0" xfId="3" applyFont="1" applyFill="1" applyAlignment="1">
      <alignment wrapText="1"/>
    </xf>
    <xf numFmtId="0" fontId="12" fillId="0" borderId="0" xfId="0" applyFont="1" applyFill="1" applyBorder="1" applyAlignment="1">
      <alignment wrapText="1"/>
    </xf>
    <xf numFmtId="0" fontId="12" fillId="0" borderId="0" xfId="0" applyFont="1" applyFill="1" applyBorder="1"/>
    <xf numFmtId="0" fontId="11" fillId="0" borderId="0" xfId="0" applyFont="1" applyFill="1" applyBorder="1"/>
    <xf numFmtId="0" fontId="16" fillId="0" borderId="14" xfId="0" applyFont="1" applyFill="1" applyBorder="1" applyAlignment="1">
      <alignment horizontal="center" vertical="center"/>
    </xf>
    <xf numFmtId="0" fontId="15" fillId="0" borderId="13" xfId="0" applyFont="1" applyFill="1" applyBorder="1" applyAlignment="1">
      <alignment horizontal="center" wrapText="1"/>
    </xf>
    <xf numFmtId="0" fontId="15" fillId="0" borderId="12" xfId="0" applyFont="1" applyFill="1" applyBorder="1" applyAlignment="1">
      <alignment horizontal="center" wrapText="1"/>
    </xf>
    <xf numFmtId="0" fontId="15" fillId="0" borderId="11" xfId="0" applyFont="1" applyFill="1" applyBorder="1" applyAlignment="1">
      <alignment horizontal="center" wrapText="1"/>
    </xf>
    <xf numFmtId="0" fontId="15" fillId="0" borderId="15" xfId="0" applyFont="1" applyFill="1" applyBorder="1" applyAlignment="1">
      <alignment horizontal="center" wrapText="1"/>
    </xf>
    <xf numFmtId="0" fontId="15" fillId="0" borderId="7" xfId="0" applyFont="1" applyFill="1" applyBorder="1" applyAlignment="1">
      <alignment horizontal="center" wrapText="1"/>
    </xf>
    <xf numFmtId="0" fontId="15" fillId="0" borderId="8" xfId="0" applyFont="1" applyFill="1" applyBorder="1" applyAlignment="1">
      <alignment horizontal="center" wrapText="1"/>
    </xf>
    <xf numFmtId="0" fontId="15" fillId="0" borderId="6" xfId="0" applyFont="1" applyFill="1" applyBorder="1" applyAlignment="1">
      <alignment horizontal="center" wrapText="1"/>
    </xf>
    <xf numFmtId="0" fontId="12" fillId="2" borderId="0" xfId="3" applyFont="1" applyFill="1" applyAlignment="1">
      <alignment wrapText="1"/>
    </xf>
    <xf numFmtId="1" fontId="16" fillId="2" borderId="14" xfId="3" applyNumberFormat="1" applyFont="1" applyFill="1" applyBorder="1" applyAlignment="1">
      <alignment horizontal="center" vertical="center" wrapText="1"/>
    </xf>
    <xf numFmtId="1" fontId="16" fillId="2" borderId="14" xfId="3" applyNumberFormat="1" applyFont="1" applyFill="1" applyBorder="1" applyAlignment="1">
      <alignment horizontal="center" vertical="center"/>
    </xf>
    <xf numFmtId="0" fontId="16" fillId="2" borderId="14" xfId="3" applyFont="1" applyFill="1" applyBorder="1" applyAlignment="1">
      <alignment horizontal="center" vertical="center" wrapText="1"/>
    </xf>
    <xf numFmtId="0" fontId="12" fillId="2" borderId="0" xfId="3" applyFont="1" applyFill="1" applyBorder="1" applyAlignment="1">
      <alignment horizontal="left" wrapText="1"/>
    </xf>
    <xf numFmtId="1" fontId="12" fillId="2" borderId="0" xfId="3" applyNumberFormat="1" applyFont="1" applyFill="1" applyBorder="1"/>
    <xf numFmtId="170" fontId="15" fillId="3" borderId="8" xfId="0" applyNumberFormat="1" applyFont="1" applyFill="1" applyBorder="1" applyAlignment="1">
      <alignment horizontal="center" vertical="center" wrapText="1"/>
    </xf>
    <xf numFmtId="170" fontId="15" fillId="3" borderId="5" xfId="0" applyNumberFormat="1" applyFont="1" applyFill="1" applyBorder="1" applyAlignment="1">
      <alignment horizontal="center" vertical="center" wrapText="1"/>
    </xf>
    <xf numFmtId="170" fontId="15" fillId="3" borderId="3" xfId="0" applyNumberFormat="1" applyFont="1" applyFill="1" applyBorder="1" applyAlignment="1">
      <alignment horizontal="center" vertical="center" wrapText="1"/>
    </xf>
    <xf numFmtId="0" fontId="11" fillId="3" borderId="0" xfId="0" applyFont="1" applyFill="1" applyBorder="1" applyAlignment="1">
      <alignment horizontal="left" wrapText="1"/>
    </xf>
    <xf numFmtId="0" fontId="15" fillId="3" borderId="1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9" xfId="0" applyFont="1" applyFill="1" applyBorder="1" applyAlignment="1">
      <alignment horizontal="center" vertical="center"/>
    </xf>
    <xf numFmtId="0" fontId="15" fillId="3" borderId="1" xfId="0" applyFont="1" applyFill="1" applyBorder="1" applyAlignment="1">
      <alignment horizontal="center" vertical="center"/>
    </xf>
    <xf numFmtId="1" fontId="15" fillId="3" borderId="15" xfId="0" applyNumberFormat="1" applyFont="1" applyFill="1" applyBorder="1" applyAlignment="1">
      <alignment horizontal="center" vertical="center"/>
    </xf>
    <xf numFmtId="1" fontId="15" fillId="3" borderId="7" xfId="0" applyNumberFormat="1" applyFont="1" applyFill="1" applyBorder="1" applyAlignment="1">
      <alignment horizontal="center" vertical="center"/>
    </xf>
    <xf numFmtId="1" fontId="15" fillId="3" borderId="6" xfId="0" applyNumberFormat="1" applyFont="1" applyFill="1" applyBorder="1" applyAlignment="1">
      <alignment horizontal="center" vertical="center"/>
    </xf>
    <xf numFmtId="1" fontId="15" fillId="3" borderId="10" xfId="0" applyNumberFormat="1" applyFont="1" applyFill="1" applyBorder="1" applyAlignment="1">
      <alignment horizontal="center" vertical="center"/>
    </xf>
    <xf numFmtId="1" fontId="15" fillId="3" borderId="0" xfId="0" applyNumberFormat="1" applyFont="1" applyFill="1" applyBorder="1" applyAlignment="1">
      <alignment horizontal="center" vertical="center"/>
    </xf>
    <xf numFmtId="1" fontId="15" fillId="3" borderId="4" xfId="0" applyNumberFormat="1" applyFont="1" applyFill="1" applyBorder="1" applyAlignment="1">
      <alignment horizontal="center" vertical="center"/>
    </xf>
    <xf numFmtId="1" fontId="15" fillId="3" borderId="9" xfId="0" applyNumberFormat="1" applyFont="1" applyFill="1" applyBorder="1" applyAlignment="1">
      <alignment horizontal="center" vertical="center"/>
    </xf>
    <xf numFmtId="1" fontId="15" fillId="3" borderId="2" xfId="0" applyNumberFormat="1" applyFont="1" applyFill="1" applyBorder="1" applyAlignment="1">
      <alignment horizontal="center" vertical="center"/>
    </xf>
    <xf numFmtId="1" fontId="15" fillId="3" borderId="1" xfId="0" applyNumberFormat="1" applyFont="1" applyFill="1" applyBorder="1" applyAlignment="1">
      <alignment horizontal="center" vertical="center"/>
    </xf>
    <xf numFmtId="0" fontId="15" fillId="3" borderId="8" xfId="0" applyFont="1" applyFill="1" applyBorder="1" applyAlignment="1">
      <alignment horizontal="left" vertical="center"/>
    </xf>
    <xf numFmtId="0" fontId="15" fillId="3" borderId="5" xfId="0" applyFont="1" applyFill="1" applyBorder="1" applyAlignment="1">
      <alignment horizontal="left" vertical="center"/>
    </xf>
    <xf numFmtId="0" fontId="15" fillId="3" borderId="3" xfId="0" applyFont="1" applyFill="1" applyBorder="1" applyAlignment="1">
      <alignment horizontal="left" vertical="center"/>
    </xf>
    <xf numFmtId="1" fontId="15" fillId="2" borderId="7" xfId="13" applyNumberFormat="1" applyFont="1" applyFill="1" applyBorder="1" applyAlignment="1">
      <alignment horizontal="right" vertical="center"/>
    </xf>
    <xf numFmtId="1" fontId="15" fillId="2" borderId="2" xfId="13" applyNumberFormat="1" applyFont="1" applyFill="1" applyBorder="1" applyAlignment="1">
      <alignment horizontal="right" vertical="center"/>
    </xf>
    <xf numFmtId="0" fontId="15" fillId="2" borderId="8" xfId="13" applyFont="1" applyFill="1" applyBorder="1" applyAlignment="1">
      <alignment horizontal="left" vertical="center"/>
    </xf>
    <xf numFmtId="0" fontId="15" fillId="2" borderId="3" xfId="13" applyFont="1" applyFill="1" applyBorder="1" applyAlignment="1">
      <alignment horizontal="left" vertical="center"/>
    </xf>
    <xf numFmtId="0" fontId="11" fillId="2" borderId="0" xfId="13" applyFont="1" applyFill="1"/>
    <xf numFmtId="0" fontId="15" fillId="2" borderId="15" xfId="13" applyFont="1" applyFill="1" applyBorder="1" applyAlignment="1">
      <alignment horizontal="center" vertical="center"/>
    </xf>
    <xf numFmtId="0" fontId="15" fillId="2" borderId="7" xfId="13" applyFont="1" applyFill="1" applyBorder="1" applyAlignment="1">
      <alignment horizontal="center" vertical="center"/>
    </xf>
    <xf numFmtId="0" fontId="15" fillId="2" borderId="6" xfId="13" applyFont="1" applyFill="1" applyBorder="1" applyAlignment="1">
      <alignment horizontal="center" vertical="center"/>
    </xf>
    <xf numFmtId="1" fontId="15" fillId="2" borderId="15" xfId="13" applyNumberFormat="1" applyFont="1" applyFill="1" applyBorder="1" applyAlignment="1">
      <alignment horizontal="right" vertical="center"/>
    </xf>
    <xf numFmtId="1" fontId="15" fillId="2" borderId="9" xfId="13" applyNumberFormat="1" applyFont="1" applyFill="1" applyBorder="1" applyAlignment="1">
      <alignment horizontal="right" vertical="center"/>
    </xf>
    <xf numFmtId="0" fontId="15" fillId="3" borderId="14" xfId="20" applyFont="1" applyFill="1" applyBorder="1" applyAlignment="1">
      <alignment horizontal="center" vertical="center" wrapText="1"/>
    </xf>
    <xf numFmtId="0" fontId="15" fillId="3" borderId="14" xfId="20" applyFont="1" applyFill="1" applyBorder="1" applyAlignment="1">
      <alignment horizontal="center" vertical="center"/>
    </xf>
    <xf numFmtId="0" fontId="15" fillId="3" borderId="11" xfId="20" applyFont="1" applyFill="1" applyBorder="1" applyAlignment="1">
      <alignment horizontal="center" vertical="center" wrapText="1"/>
    </xf>
    <xf numFmtId="0" fontId="11" fillId="3" borderId="0" xfId="20" applyFont="1" applyFill="1" applyAlignment="1">
      <alignment horizontal="left" vertical="center" wrapText="1"/>
    </xf>
    <xf numFmtId="0" fontId="15" fillId="3" borderId="8" xfId="20" applyFont="1" applyFill="1" applyBorder="1" applyAlignment="1">
      <alignment horizontal="center" vertical="center"/>
    </xf>
    <xf numFmtId="0" fontId="15" fillId="3" borderId="3" xfId="20" applyFont="1" applyFill="1" applyBorder="1" applyAlignment="1">
      <alignment horizontal="center" vertical="center"/>
    </xf>
    <xf numFmtId="0" fontId="11" fillId="3" borderId="0" xfId="20" applyFont="1" applyFill="1" applyBorder="1" applyAlignment="1" applyProtection="1">
      <alignment horizontal="left" vertical="center"/>
    </xf>
    <xf numFmtId="0" fontId="11" fillId="3" borderId="0" xfId="20" applyFont="1" applyFill="1" applyAlignment="1">
      <alignment horizontal="left" vertical="center"/>
    </xf>
    <xf numFmtId="0" fontId="11" fillId="3" borderId="0" xfId="21" applyFont="1" applyFill="1" applyAlignment="1">
      <alignment vertical="center"/>
    </xf>
    <xf numFmtId="0" fontId="11" fillId="3" borderId="0" xfId="23" applyFont="1" applyFill="1" applyAlignment="1">
      <alignment vertical="center"/>
    </xf>
    <xf numFmtId="0" fontId="8" fillId="3" borderId="0" xfId="23" applyFont="1" applyFill="1"/>
    <xf numFmtId="0" fontId="15" fillId="3" borderId="12" xfId="23" applyNumberFormat="1" applyFont="1" applyFill="1" applyBorder="1" applyAlignment="1">
      <alignment horizontal="right" vertical="center"/>
    </xf>
    <xf numFmtId="0" fontId="15" fillId="3" borderId="13" xfId="23" applyNumberFormat="1" applyFont="1" applyFill="1" applyBorder="1" applyAlignment="1">
      <alignment horizontal="right" vertical="center"/>
    </xf>
    <xf numFmtId="0" fontId="11" fillId="3" borderId="0" xfId="23" applyFont="1" applyFill="1" applyAlignment="1">
      <alignment horizontal="left"/>
    </xf>
    <xf numFmtId="0" fontId="15" fillId="3" borderId="15" xfId="23" applyFont="1" applyFill="1" applyBorder="1" applyAlignment="1">
      <alignment horizontal="right" vertical="center" wrapText="1"/>
    </xf>
    <xf numFmtId="0" fontId="15" fillId="3" borderId="10" xfId="23" applyFont="1" applyFill="1" applyBorder="1" applyAlignment="1">
      <alignment horizontal="right" vertical="center" wrapText="1"/>
    </xf>
    <xf numFmtId="0" fontId="15" fillId="3" borderId="9" xfId="23" applyFont="1" applyFill="1" applyBorder="1" applyAlignment="1">
      <alignment horizontal="right" vertical="center" wrapText="1"/>
    </xf>
    <xf numFmtId="9" fontId="15" fillId="3" borderId="6" xfId="25" applyFont="1" applyFill="1" applyBorder="1" applyAlignment="1">
      <alignment horizontal="center" vertical="center" wrapText="1"/>
    </xf>
    <xf numFmtId="9" fontId="15" fillId="3" borderId="4" xfId="25" applyFont="1" applyFill="1" applyBorder="1" applyAlignment="1">
      <alignment horizontal="center" vertical="center" wrapText="1"/>
    </xf>
    <xf numFmtId="9" fontId="15" fillId="3" borderId="1" xfId="25" applyFont="1" applyFill="1" applyBorder="1" applyAlignment="1">
      <alignment horizontal="center" vertical="center" wrapText="1"/>
    </xf>
    <xf numFmtId="0" fontId="15" fillId="3" borderId="8" xfId="23" applyFont="1" applyFill="1" applyBorder="1" applyAlignment="1">
      <alignment horizontal="left" vertical="center"/>
    </xf>
    <xf numFmtId="0" fontId="15" fillId="3" borderId="5" xfId="23" applyFont="1" applyFill="1" applyBorder="1" applyAlignment="1">
      <alignment horizontal="left" vertical="center"/>
    </xf>
    <xf numFmtId="0" fontId="15" fillId="3" borderId="3" xfId="23" applyFont="1" applyFill="1" applyBorder="1" applyAlignment="1">
      <alignment horizontal="left" vertical="center"/>
    </xf>
    <xf numFmtId="0" fontId="11" fillId="3" borderId="0" xfId="23" applyFont="1" applyFill="1"/>
    <xf numFmtId="0" fontId="15" fillId="3" borderId="14" xfId="23" applyFont="1" applyFill="1" applyBorder="1" applyAlignment="1">
      <alignment horizontal="center" vertical="center"/>
    </xf>
    <xf numFmtId="0" fontId="15" fillId="3" borderId="11" xfId="23" applyNumberFormat="1" applyFont="1" applyFill="1" applyBorder="1" applyAlignment="1">
      <alignment horizontal="right" vertical="center"/>
    </xf>
    <xf numFmtId="0" fontId="15" fillId="3" borderId="13" xfId="23" applyFont="1" applyFill="1" applyBorder="1" applyAlignment="1">
      <alignment horizontal="center" vertical="center"/>
    </xf>
    <xf numFmtId="0" fontId="15" fillId="3" borderId="12" xfId="23" applyFont="1" applyFill="1" applyBorder="1" applyAlignment="1">
      <alignment horizontal="center" vertical="center"/>
    </xf>
    <xf numFmtId="0" fontId="11" fillId="2" borderId="0" xfId="27" applyFont="1" applyFill="1"/>
    <xf numFmtId="0" fontId="15" fillId="2" borderId="14" xfId="27" applyFont="1" applyFill="1" applyBorder="1" applyAlignment="1">
      <alignment horizontal="center" vertical="center" wrapText="1"/>
    </xf>
    <xf numFmtId="0" fontId="15" fillId="2" borderId="14" xfId="27" applyFont="1" applyFill="1" applyBorder="1" applyAlignment="1">
      <alignment horizontal="right" vertical="center" wrapText="1"/>
    </xf>
    <xf numFmtId="0" fontId="11" fillId="2" borderId="0" xfId="27" applyFont="1" applyFill="1" applyAlignment="1">
      <alignment horizontal="left" wrapText="1"/>
    </xf>
    <xf numFmtId="0" fontId="15" fillId="2" borderId="13" xfId="27" applyFont="1" applyFill="1" applyBorder="1" applyAlignment="1">
      <alignment horizontal="center" vertical="center"/>
    </xf>
    <xf numFmtId="0" fontId="15" fillId="2" borderId="12" xfId="27" applyFont="1" applyFill="1" applyBorder="1" applyAlignment="1">
      <alignment horizontal="center" vertical="center"/>
    </xf>
    <xf numFmtId="0" fontId="15" fillId="2" borderId="11" xfId="27" applyFont="1" applyFill="1" applyBorder="1" applyAlignment="1">
      <alignment horizontal="center" vertical="center"/>
    </xf>
    <xf numFmtId="0" fontId="15" fillId="2" borderId="8" xfId="27" applyFont="1" applyFill="1" applyBorder="1" applyAlignment="1">
      <alignment horizontal="left" vertical="center"/>
    </xf>
    <xf numFmtId="0" fontId="15" fillId="2" borderId="3" xfId="27" applyFont="1" applyFill="1" applyBorder="1" applyAlignment="1">
      <alignment horizontal="left" vertical="center"/>
    </xf>
    <xf numFmtId="0" fontId="11" fillId="2" borderId="0" xfId="28" applyFont="1" applyFill="1" applyBorder="1"/>
    <xf numFmtId="0" fontId="15" fillId="0" borderId="0" xfId="28" applyFont="1" applyFill="1" applyBorder="1" applyAlignment="1">
      <alignment horizontal="center"/>
    </xf>
    <xf numFmtId="10" fontId="18" fillId="0" borderId="7" xfId="37" applyNumberFormat="1" applyFont="1" applyFill="1" applyBorder="1" applyAlignment="1">
      <alignment horizontal="center" vertical="center"/>
    </xf>
    <xf numFmtId="0" fontId="15" fillId="3" borderId="15" xfId="23" applyFont="1" applyFill="1" applyBorder="1" applyAlignment="1">
      <alignment horizontal="center" vertical="center" wrapText="1"/>
    </xf>
    <xf numFmtId="0" fontId="15" fillId="3" borderId="6" xfId="23" applyFont="1" applyFill="1" applyBorder="1" applyAlignment="1">
      <alignment horizontal="center" vertical="center" wrapText="1"/>
    </xf>
    <xf numFmtId="0" fontId="15" fillId="3" borderId="9" xfId="23" applyFont="1" applyFill="1" applyBorder="1" applyAlignment="1">
      <alignment horizontal="center" vertical="center" wrapText="1"/>
    </xf>
    <xf numFmtId="0" fontId="15" fillId="3" borderId="1" xfId="23" applyFont="1" applyFill="1" applyBorder="1" applyAlignment="1">
      <alignment horizontal="center" vertical="center" wrapText="1"/>
    </xf>
    <xf numFmtId="0" fontId="12" fillId="3" borderId="0" xfId="23" applyFont="1" applyFill="1" applyAlignment="1">
      <alignment wrapText="1"/>
    </xf>
    <xf numFmtId="0" fontId="12" fillId="3" borderId="0" xfId="23" applyFont="1" applyFill="1"/>
    <xf numFmtId="0" fontId="16" fillId="3" borderId="8" xfId="23" applyFont="1" applyFill="1" applyBorder="1" applyAlignment="1">
      <alignment horizontal="left" vertical="center"/>
    </xf>
    <xf numFmtId="0" fontId="16" fillId="3" borderId="5" xfId="23" applyFont="1" applyFill="1" applyBorder="1" applyAlignment="1">
      <alignment horizontal="left" vertical="center"/>
    </xf>
    <xf numFmtId="0" fontId="16" fillId="3" borderId="3" xfId="23" applyFont="1" applyFill="1" applyBorder="1" applyAlignment="1">
      <alignment horizontal="left" vertical="center"/>
    </xf>
    <xf numFmtId="0" fontId="15" fillId="3" borderId="11" xfId="23" applyFont="1" applyFill="1" applyBorder="1" applyAlignment="1">
      <alignment horizontal="center" vertical="center"/>
    </xf>
    <xf numFmtId="37" fontId="15" fillId="0" borderId="8" xfId="23" applyNumberFormat="1" applyFont="1" applyFill="1" applyBorder="1" applyAlignment="1">
      <alignment horizontal="left" vertical="center"/>
    </xf>
    <xf numFmtId="37" fontId="15" fillId="0" borderId="3" xfId="23" applyNumberFormat="1" applyFont="1" applyFill="1" applyBorder="1" applyAlignment="1">
      <alignment horizontal="left" vertical="center"/>
    </xf>
    <xf numFmtId="37" fontId="11" fillId="0" borderId="0" xfId="23" applyNumberFormat="1" applyFont="1" applyFill="1" applyBorder="1"/>
    <xf numFmtId="37" fontId="15" fillId="0" borderId="13" xfId="23" applyNumberFormat="1" applyFont="1" applyFill="1" applyBorder="1" applyAlignment="1">
      <alignment horizontal="center" vertical="center" wrapText="1"/>
    </xf>
    <xf numFmtId="37" fontId="15" fillId="0" borderId="12" xfId="23" applyNumberFormat="1" applyFont="1" applyFill="1" applyBorder="1" applyAlignment="1">
      <alignment horizontal="center" vertical="center" wrapText="1"/>
    </xf>
    <xf numFmtId="0" fontId="15" fillId="0" borderId="13" xfId="23" applyFont="1" applyFill="1" applyBorder="1" applyAlignment="1">
      <alignment horizontal="center" vertical="center" wrapText="1"/>
    </xf>
    <xf numFmtId="0" fontId="15" fillId="0" borderId="12" xfId="23" applyFont="1" applyFill="1" applyBorder="1" applyAlignment="1">
      <alignment horizontal="center" vertical="center" wrapText="1"/>
    </xf>
    <xf numFmtId="0" fontId="15" fillId="0" borderId="11" xfId="23" applyFont="1" applyFill="1" applyBorder="1" applyAlignment="1">
      <alignment horizontal="center" vertical="center" wrapText="1"/>
    </xf>
    <xf numFmtId="0" fontId="15" fillId="0" borderId="15" xfId="23" applyNumberFormat="1" applyFont="1" applyFill="1" applyBorder="1" applyAlignment="1">
      <alignment horizontal="right" vertical="center" wrapText="1"/>
    </xf>
    <xf numFmtId="0" fontId="15" fillId="0" borderId="9" xfId="23" applyNumberFormat="1" applyFont="1" applyFill="1" applyBorder="1" applyAlignment="1">
      <alignment horizontal="right" vertical="center" wrapText="1"/>
    </xf>
    <xf numFmtId="0" fontId="15" fillId="0" borderId="7" xfId="23" applyNumberFormat="1" applyFont="1" applyFill="1" applyBorder="1" applyAlignment="1">
      <alignment horizontal="right" vertical="center" wrapText="1"/>
    </xf>
    <xf numFmtId="0" fontId="15" fillId="0" borderId="2" xfId="23" applyNumberFormat="1" applyFont="1" applyFill="1" applyBorder="1" applyAlignment="1">
      <alignment horizontal="right" vertical="center" wrapText="1"/>
    </xf>
    <xf numFmtId="0" fontId="11" fillId="0" borderId="0" xfId="0" applyFont="1" applyFill="1" applyAlignment="1">
      <alignment wrapText="1"/>
    </xf>
    <xf numFmtId="0" fontId="11" fillId="0" borderId="0" xfId="0" applyFont="1" applyFill="1" applyAlignment="1">
      <alignment horizontal="left" wrapText="1"/>
    </xf>
    <xf numFmtId="0" fontId="11" fillId="2" borderId="0" xfId="23" applyFont="1" applyFill="1"/>
    <xf numFmtId="0" fontId="11" fillId="2" borderId="0" xfId="23" applyFont="1" applyFill="1" applyAlignment="1">
      <alignment horizontal="left"/>
    </xf>
    <xf numFmtId="0" fontId="11" fillId="3" borderId="0" xfId="23" applyFont="1" applyFill="1" applyAlignment="1">
      <alignment vertical="top" wrapText="1"/>
    </xf>
    <xf numFmtId="0" fontId="53" fillId="2" borderId="0" xfId="54" applyFont="1" applyFill="1" applyAlignment="1">
      <alignment vertical="center" wrapText="1"/>
    </xf>
    <xf numFmtId="0" fontId="11" fillId="2" borderId="0" xfId="54" applyFont="1" applyFill="1" applyAlignment="1">
      <alignment vertical="center"/>
    </xf>
    <xf numFmtId="171" fontId="2" fillId="0" borderId="0" xfId="18" applyNumberFormat="1" applyAlignment="1">
      <alignment vertical="center" wrapText="1"/>
    </xf>
    <xf numFmtId="0" fontId="15" fillId="2" borderId="15" xfId="54" applyFont="1" applyFill="1" applyBorder="1" applyAlignment="1">
      <alignment horizontal="center" vertical="center"/>
    </xf>
    <xf numFmtId="0" fontId="15" fillId="2" borderId="7" xfId="54" applyFont="1" applyFill="1" applyBorder="1" applyAlignment="1">
      <alignment horizontal="center" vertical="center"/>
    </xf>
    <xf numFmtId="0" fontId="15" fillId="2" borderId="6" xfId="54" applyFont="1" applyFill="1" applyBorder="1" applyAlignment="1">
      <alignment horizontal="center" vertical="center"/>
    </xf>
    <xf numFmtId="0" fontId="63" fillId="0" borderId="9" xfId="54" applyFont="1" applyFill="1" applyBorder="1" applyAlignment="1">
      <alignment horizontal="center" vertical="center" wrapText="1"/>
    </xf>
    <xf numFmtId="171" fontId="63" fillId="0" borderId="2" xfId="18" applyNumberFormat="1" applyFont="1" applyFill="1" applyBorder="1" applyAlignment="1">
      <alignment horizontal="center" vertical="center" wrapText="1"/>
    </xf>
    <xf numFmtId="171" fontId="63" fillId="0" borderId="1" xfId="18" applyNumberFormat="1" applyFont="1" applyFill="1" applyBorder="1" applyAlignment="1">
      <alignment horizontal="center" vertical="center" wrapText="1"/>
    </xf>
    <xf numFmtId="0" fontId="15" fillId="2" borderId="8" xfId="54" applyFont="1" applyFill="1" applyBorder="1" applyAlignment="1">
      <alignment horizontal="center" vertical="center" wrapText="1"/>
    </xf>
    <xf numFmtId="0" fontId="15" fillId="2" borderId="5" xfId="54" applyFont="1" applyFill="1" applyBorder="1" applyAlignment="1">
      <alignment horizontal="center" vertical="center" wrapText="1"/>
    </xf>
    <xf numFmtId="0" fontId="15" fillId="2" borderId="3" xfId="54" applyFont="1" applyFill="1" applyBorder="1" applyAlignment="1">
      <alignment horizontal="center" vertical="center" wrapText="1"/>
    </xf>
    <xf numFmtId="0" fontId="63" fillId="2" borderId="9" xfId="54" applyFont="1" applyFill="1" applyBorder="1" applyAlignment="1">
      <alignment horizontal="center" vertical="center" wrapText="1"/>
    </xf>
    <xf numFmtId="171" fontId="63" fillId="0" borderId="2" xfId="18" applyNumberFormat="1" applyFont="1" applyBorder="1" applyAlignment="1">
      <alignment horizontal="center" vertical="center" wrapText="1"/>
    </xf>
    <xf numFmtId="171" fontId="63" fillId="0" borderId="1" xfId="18" applyNumberFormat="1" applyFont="1" applyBorder="1" applyAlignment="1">
      <alignment horizontal="center" vertical="center" wrapText="1"/>
    </xf>
    <xf numFmtId="171" fontId="63" fillId="0" borderId="2" xfId="18" applyNumberFormat="1" applyFont="1" applyBorder="1" applyAlignment="1">
      <alignment horizontal="center" vertical="center"/>
    </xf>
    <xf numFmtId="171" fontId="63" fillId="0" borderId="1" xfId="18" applyNumberFormat="1" applyFont="1" applyBorder="1" applyAlignment="1">
      <alignment horizontal="center" vertical="center"/>
    </xf>
    <xf numFmtId="0" fontId="63" fillId="2" borderId="9" xfId="54" applyFont="1" applyFill="1" applyBorder="1" applyAlignment="1">
      <alignment horizontal="center" vertical="center"/>
    </xf>
    <xf numFmtId="0" fontId="53" fillId="2" borderId="0" xfId="54" applyFont="1" applyFill="1" applyAlignment="1">
      <alignment vertical="center"/>
    </xf>
    <xf numFmtId="0" fontId="11" fillId="2" borderId="0" xfId="54" applyFont="1" applyFill="1" applyBorder="1" applyAlignment="1">
      <alignment vertical="center"/>
    </xf>
    <xf numFmtId="0" fontId="15" fillId="2" borderId="8" xfId="54" applyFont="1" applyFill="1" applyBorder="1" applyAlignment="1">
      <alignment horizontal="center" vertical="center"/>
    </xf>
    <xf numFmtId="0" fontId="15" fillId="2" borderId="5" xfId="54" applyFont="1" applyFill="1" applyBorder="1" applyAlignment="1">
      <alignment horizontal="center" vertical="center"/>
    </xf>
    <xf numFmtId="0" fontId="15" fillId="2" borderId="3" xfId="54" applyFont="1" applyFill="1" applyBorder="1" applyAlignment="1">
      <alignment horizontal="center" vertical="center"/>
    </xf>
    <xf numFmtId="0" fontId="15" fillId="2" borderId="13" xfId="54" applyFont="1" applyFill="1" applyBorder="1" applyAlignment="1">
      <alignment horizontal="center" vertical="center"/>
    </xf>
    <xf numFmtId="0" fontId="15" fillId="2" borderId="12" xfId="54" applyFont="1" applyFill="1" applyBorder="1" applyAlignment="1">
      <alignment horizontal="center" vertical="center"/>
    </xf>
    <xf numFmtId="0" fontId="15" fillId="2" borderId="11" xfId="54" applyFont="1" applyFill="1" applyBorder="1" applyAlignment="1">
      <alignment horizontal="center" vertical="center"/>
    </xf>
    <xf numFmtId="0" fontId="11" fillId="0" borderId="0" xfId="18" applyFont="1" applyFill="1" applyBorder="1" applyAlignment="1">
      <alignment vertical="center"/>
    </xf>
    <xf numFmtId="0" fontId="15" fillId="0" borderId="8" xfId="54" applyFont="1" applyFill="1" applyBorder="1" applyAlignment="1">
      <alignment horizontal="center" vertical="center" wrapText="1"/>
    </xf>
    <xf numFmtId="0" fontId="15" fillId="0" borderId="5" xfId="54" applyFont="1" applyFill="1" applyBorder="1" applyAlignment="1">
      <alignment horizontal="center" vertical="center" wrapText="1"/>
    </xf>
    <xf numFmtId="0" fontId="15" fillId="0" borderId="3" xfId="54" applyFont="1" applyFill="1" applyBorder="1" applyAlignment="1">
      <alignment horizontal="center" vertical="center" wrapText="1"/>
    </xf>
    <xf numFmtId="0" fontId="15" fillId="0" borderId="13" xfId="54" applyFont="1" applyFill="1" applyBorder="1" applyAlignment="1">
      <alignment horizontal="center" vertical="center"/>
    </xf>
    <xf numFmtId="0" fontId="15" fillId="0" borderId="12" xfId="54" applyFont="1" applyFill="1" applyBorder="1" applyAlignment="1">
      <alignment horizontal="center" vertical="center"/>
    </xf>
    <xf numFmtId="171" fontId="16" fillId="0" borderId="11" xfId="18" applyNumberFormat="1" applyFont="1" applyBorder="1" applyAlignment="1">
      <alignment horizontal="center" vertical="center"/>
    </xf>
    <xf numFmtId="171" fontId="15" fillId="0" borderId="12" xfId="18" applyNumberFormat="1" applyFont="1" applyFill="1" applyBorder="1" applyAlignment="1">
      <alignment horizontal="center" vertical="center"/>
    </xf>
    <xf numFmtId="171" fontId="15" fillId="0" borderId="11" xfId="18" applyNumberFormat="1" applyFont="1" applyBorder="1" applyAlignment="1">
      <alignment horizontal="center" vertical="center"/>
    </xf>
    <xf numFmtId="0" fontId="63" fillId="0" borderId="13" xfId="54" applyFont="1" applyFill="1" applyBorder="1" applyAlignment="1">
      <alignment horizontal="center" vertical="center" wrapText="1"/>
    </xf>
    <xf numFmtId="171" fontId="63" fillId="0" borderId="12" xfId="18" applyNumberFormat="1" applyFont="1" applyBorder="1" applyAlignment="1">
      <alignment horizontal="center" vertical="center" wrapText="1"/>
    </xf>
    <xf numFmtId="171" fontId="63" fillId="0" borderId="12" xfId="18" applyNumberFormat="1" applyFont="1" applyFill="1" applyBorder="1" applyAlignment="1">
      <alignment horizontal="center" vertical="center" wrapText="1"/>
    </xf>
    <xf numFmtId="0" fontId="63" fillId="0" borderId="12" xfId="54" applyFont="1" applyFill="1" applyBorder="1" applyAlignment="1">
      <alignment horizontal="center" vertical="center" wrapText="1"/>
    </xf>
    <xf numFmtId="0" fontId="11" fillId="2" borderId="0" xfId="54" applyFont="1" applyFill="1" applyAlignment="1">
      <alignment vertical="center" wrapText="1"/>
    </xf>
    <xf numFmtId="0" fontId="63" fillId="2" borderId="13" xfId="54" applyFont="1" applyFill="1" applyBorder="1" applyAlignment="1">
      <alignment horizontal="center" vertical="center" wrapText="1"/>
    </xf>
    <xf numFmtId="171" fontId="63" fillId="0" borderId="11" xfId="18" applyNumberFormat="1" applyFont="1" applyBorder="1" applyAlignment="1">
      <alignment horizontal="center" vertical="center" wrapText="1"/>
    </xf>
    <xf numFmtId="0" fontId="63" fillId="2" borderId="13" xfId="54" applyFont="1" applyFill="1" applyBorder="1" applyAlignment="1">
      <alignment horizontal="center" vertical="center"/>
    </xf>
    <xf numFmtId="171" fontId="63" fillId="0" borderId="12" xfId="18" applyNumberFormat="1" applyFont="1" applyBorder="1" applyAlignment="1">
      <alignment horizontal="center" vertical="center"/>
    </xf>
    <xf numFmtId="0" fontId="11" fillId="2" borderId="0" xfId="54" applyFont="1" applyFill="1" applyBorder="1" applyAlignment="1">
      <alignment vertical="center" wrapText="1"/>
    </xf>
    <xf numFmtId="0" fontId="18" fillId="2" borderId="8" xfId="54" applyFont="1" applyFill="1" applyBorder="1" applyAlignment="1">
      <alignment horizontal="center" vertical="center" wrapText="1"/>
    </xf>
    <xf numFmtId="0" fontId="18" fillId="2" borderId="5" xfId="54" applyFont="1" applyFill="1" applyBorder="1" applyAlignment="1">
      <alignment horizontal="center" vertical="center" wrapText="1"/>
    </xf>
    <xf numFmtId="0" fontId="18" fillId="2" borderId="3" xfId="54" applyFont="1" applyFill="1" applyBorder="1" applyAlignment="1">
      <alignment horizontal="center" vertical="center" wrapText="1"/>
    </xf>
    <xf numFmtId="0" fontId="63" fillId="2" borderId="12" xfId="54" applyFont="1" applyFill="1" applyBorder="1" applyAlignment="1">
      <alignment horizontal="center" vertical="center" wrapText="1"/>
    </xf>
    <xf numFmtId="0" fontId="63" fillId="2" borderId="11" xfId="54" applyFont="1" applyFill="1" applyBorder="1" applyAlignment="1">
      <alignment horizontal="center" vertical="center" wrapText="1"/>
    </xf>
    <xf numFmtId="3" fontId="16" fillId="2" borderId="15" xfId="3" applyNumberFormat="1" applyFont="1" applyFill="1" applyBorder="1" applyAlignment="1">
      <alignment horizontal="center" vertical="center"/>
    </xf>
    <xf numFmtId="3" fontId="16" fillId="2" borderId="8" xfId="3" applyNumberFormat="1" applyFont="1" applyFill="1" applyBorder="1" applyAlignment="1">
      <alignment horizontal="center" vertical="center"/>
    </xf>
    <xf numFmtId="3" fontId="16" fillId="2" borderId="12" xfId="3" applyNumberFormat="1" applyFont="1" applyFill="1" applyBorder="1" applyAlignment="1">
      <alignment horizontal="center" vertical="center"/>
    </xf>
    <xf numFmtId="3" fontId="16" fillId="2" borderId="11" xfId="3" applyNumberFormat="1" applyFont="1" applyFill="1" applyBorder="1" applyAlignment="1">
      <alignment horizontal="center" vertical="center"/>
    </xf>
    <xf numFmtId="3" fontId="16" fillId="2" borderId="8" xfId="3" applyNumberFormat="1" applyFont="1" applyFill="1" applyBorder="1" applyAlignment="1">
      <alignment horizontal="center" vertical="center" wrapText="1"/>
    </xf>
    <xf numFmtId="0" fontId="16" fillId="2" borderId="8" xfId="0" applyFont="1" applyFill="1" applyBorder="1" applyAlignment="1">
      <alignment horizontal="center" vertical="center" wrapText="1"/>
    </xf>
    <xf numFmtId="3" fontId="16" fillId="2" borderId="9" xfId="3" applyNumberFormat="1" applyFont="1" applyFill="1" applyBorder="1" applyAlignment="1">
      <alignment horizontal="center" vertical="center" wrapText="1"/>
    </xf>
    <xf numFmtId="3" fontId="16" fillId="2" borderId="3" xfId="3" applyNumberFormat="1" applyFont="1" applyFill="1" applyBorder="1" applyAlignment="1">
      <alignment horizontal="center" vertical="center" wrapText="1"/>
    </xf>
    <xf numFmtId="3" fontId="16" fillId="2" borderId="2" xfId="3" applyNumberFormat="1" applyFont="1" applyFill="1" applyBorder="1" applyAlignment="1">
      <alignment horizontal="center" vertical="center" wrapText="1"/>
    </xf>
    <xf numFmtId="49" fontId="16" fillId="2" borderId="2" xfId="3" applyNumberFormat="1" applyFont="1" applyFill="1" applyBorder="1" applyAlignment="1">
      <alignment horizontal="center" vertical="center" wrapText="1"/>
    </xf>
    <xf numFmtId="3" fontId="16" fillId="2" borderId="11" xfId="3" applyNumberFormat="1" applyFont="1" applyFill="1" applyBorder="1" applyAlignment="1">
      <alignment horizontal="center" vertical="center" wrapText="1"/>
    </xf>
    <xf numFmtId="3" fontId="16" fillId="2" borderId="3" xfId="3"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3" fontId="16" fillId="2" borderId="12" xfId="3" applyNumberFormat="1" applyFont="1" applyFill="1" applyBorder="1" applyAlignment="1">
      <alignment vertical="center"/>
    </xf>
    <xf numFmtId="0" fontId="20" fillId="2" borderId="0" xfId="13" applyFont="1" applyFill="1" applyBorder="1"/>
    <xf numFmtId="0" fontId="11" fillId="2" borderId="0" xfId="13" applyFont="1" applyFill="1" applyBorder="1" applyAlignment="1">
      <alignment horizontal="left" indent="3"/>
    </xf>
    <xf numFmtId="1" fontId="20" fillId="2" borderId="7" xfId="13" applyNumberFormat="1" applyFont="1" applyFill="1" applyBorder="1" applyAlignment="1">
      <alignment horizontal="center"/>
    </xf>
    <xf numFmtId="3" fontId="20" fillId="2" borderId="7" xfId="13" applyNumberFormat="1" applyFont="1" applyFill="1" applyBorder="1"/>
    <xf numFmtId="171" fontId="20" fillId="2" borderId="7" xfId="13" applyNumberFormat="1" applyFont="1" applyFill="1" applyBorder="1"/>
    <xf numFmtId="167" fontId="20" fillId="2" borderId="7" xfId="13" applyNumberFormat="1" applyFont="1" applyFill="1" applyBorder="1" applyAlignment="1">
      <alignment horizontal="center"/>
    </xf>
    <xf numFmtId="0" fontId="20" fillId="2" borderId="7" xfId="13" applyFont="1" applyFill="1" applyBorder="1"/>
    <xf numFmtId="5" fontId="12" fillId="0" borderId="15" xfId="24" applyNumberFormat="1" applyFont="1" applyBorder="1"/>
    <xf numFmtId="5" fontId="12" fillId="0" borderId="7" xfId="24" applyNumberFormat="1" applyFont="1" applyBorder="1"/>
    <xf numFmtId="5" fontId="12" fillId="0" borderId="6" xfId="24" applyNumberFormat="1" applyFont="1" applyBorder="1"/>
    <xf numFmtId="0" fontId="24" fillId="3" borderId="8" xfId="23" applyFont="1" applyFill="1" applyBorder="1" applyAlignment="1">
      <alignment horizontal="center" vertical="center"/>
    </xf>
    <xf numFmtId="0" fontId="24" fillId="3" borderId="13" xfId="23" applyFont="1" applyFill="1" applyBorder="1" applyAlignment="1">
      <alignment horizontal="center" vertical="center"/>
    </xf>
    <xf numFmtId="0" fontId="24" fillId="3" borderId="12" xfId="23" applyFont="1" applyFill="1" applyBorder="1" applyAlignment="1">
      <alignment horizontal="center" vertical="center"/>
    </xf>
    <xf numFmtId="37" fontId="24" fillId="3" borderId="12" xfId="23" applyNumberFormat="1" applyFont="1" applyFill="1" applyBorder="1" applyAlignment="1">
      <alignment horizontal="center" vertical="center"/>
    </xf>
    <xf numFmtId="37" fontId="24" fillId="3" borderId="11" xfId="23" applyNumberFormat="1" applyFont="1" applyFill="1" applyBorder="1" applyAlignment="1">
      <alignment horizontal="center" vertical="center"/>
    </xf>
    <xf numFmtId="0" fontId="24" fillId="3" borderId="3" xfId="23" applyFont="1" applyFill="1" applyBorder="1" applyAlignment="1">
      <alignment horizontal="center" vertical="center"/>
    </xf>
    <xf numFmtId="0" fontId="24" fillId="3" borderId="13" xfId="23" applyFont="1" applyFill="1" applyBorder="1" applyAlignment="1">
      <alignment horizontal="right" vertical="center" wrapText="1"/>
    </xf>
    <xf numFmtId="0" fontId="24" fillId="3" borderId="12" xfId="23" applyFont="1" applyFill="1" applyBorder="1" applyAlignment="1">
      <alignment horizontal="right" vertical="center" wrapText="1"/>
    </xf>
    <xf numFmtId="0" fontId="24" fillId="3" borderId="22" xfId="23" applyFont="1" applyFill="1" applyBorder="1" applyAlignment="1">
      <alignment horizontal="right" vertical="center" wrapText="1"/>
    </xf>
    <xf numFmtId="0" fontId="24" fillId="3" borderId="12" xfId="23" applyFont="1" applyFill="1" applyBorder="1" applyAlignment="1">
      <alignment horizontal="center" vertical="center" wrapText="1"/>
    </xf>
    <xf numFmtId="0" fontId="24" fillId="3" borderId="21" xfId="23" applyFont="1" applyFill="1" applyBorder="1" applyAlignment="1">
      <alignment horizontal="center" vertical="center" wrapText="1"/>
    </xf>
    <xf numFmtId="0" fontId="20" fillId="3" borderId="10" xfId="23" applyFont="1" applyFill="1" applyBorder="1" applyAlignment="1">
      <alignment horizontal="center"/>
    </xf>
    <xf numFmtId="178" fontId="20" fillId="3" borderId="10" xfId="23" applyNumberFormat="1" applyFont="1" applyFill="1" applyBorder="1" applyAlignment="1">
      <alignment horizontal="right"/>
    </xf>
    <xf numFmtId="178" fontId="20" fillId="3" borderId="0" xfId="23" applyNumberFormat="1" applyFont="1" applyFill="1" applyBorder="1" applyAlignment="1">
      <alignment horizontal="right"/>
    </xf>
    <xf numFmtId="178" fontId="20" fillId="3" borderId="20" xfId="23" applyNumberFormat="1" applyFont="1" applyFill="1" applyBorder="1" applyAlignment="1">
      <alignment horizontal="right"/>
    </xf>
    <xf numFmtId="167" fontId="20" fillId="3" borderId="0" xfId="23" applyNumberFormat="1" applyFont="1" applyFill="1" applyBorder="1" applyAlignment="1">
      <alignment horizontal="right"/>
    </xf>
    <xf numFmtId="167" fontId="20" fillId="3" borderId="19" xfId="23" applyNumberFormat="1" applyFont="1" applyFill="1" applyBorder="1" applyAlignment="1">
      <alignment horizontal="right"/>
    </xf>
    <xf numFmtId="171" fontId="20" fillId="3" borderId="10" xfId="23" applyNumberFormat="1" applyFont="1" applyFill="1" applyBorder="1" applyAlignment="1">
      <alignment horizontal="right"/>
    </xf>
    <xf numFmtId="171" fontId="20" fillId="3" borderId="0" xfId="23" applyNumberFormat="1" applyFont="1" applyFill="1" applyBorder="1" applyAlignment="1">
      <alignment horizontal="right"/>
    </xf>
    <xf numFmtId="171" fontId="20" fillId="3" borderId="20" xfId="23" applyNumberFormat="1" applyFont="1" applyFill="1" applyBorder="1" applyAlignment="1">
      <alignment horizontal="right"/>
    </xf>
    <xf numFmtId="167" fontId="20" fillId="3" borderId="0" xfId="23" applyNumberFormat="1" applyFont="1" applyFill="1" applyBorder="1" applyAlignment="1">
      <alignment horizontal="center"/>
    </xf>
    <xf numFmtId="167" fontId="20" fillId="3" borderId="19" xfId="23" applyNumberFormat="1" applyFont="1" applyFill="1" applyBorder="1" applyAlignment="1">
      <alignment horizontal="center"/>
    </xf>
    <xf numFmtId="0" fontId="20" fillId="3" borderId="9" xfId="23" applyFont="1" applyFill="1" applyBorder="1" applyAlignment="1">
      <alignment horizontal="center"/>
    </xf>
    <xf numFmtId="171" fontId="20" fillId="3" borderId="9" xfId="23" applyNumberFormat="1" applyFont="1" applyFill="1" applyBorder="1" applyAlignment="1">
      <alignment horizontal="right"/>
    </xf>
    <xf numFmtId="171" fontId="20" fillId="3" borderId="2" xfId="23" applyNumberFormat="1" applyFont="1" applyFill="1" applyBorder="1" applyAlignment="1">
      <alignment horizontal="right"/>
    </xf>
    <xf numFmtId="171" fontId="20" fillId="3" borderId="18" xfId="23" applyNumberFormat="1" applyFont="1" applyFill="1" applyBorder="1" applyAlignment="1">
      <alignment horizontal="right"/>
    </xf>
    <xf numFmtId="167" fontId="20" fillId="3" borderId="2" xfId="23" applyNumberFormat="1" applyFont="1" applyFill="1" applyBorder="1" applyAlignment="1">
      <alignment horizontal="center"/>
    </xf>
    <xf numFmtId="167" fontId="20" fillId="3" borderId="17" xfId="23" applyNumberFormat="1" applyFont="1" applyFill="1" applyBorder="1" applyAlignment="1">
      <alignment horizontal="center"/>
    </xf>
    <xf numFmtId="0" fontId="20" fillId="3" borderId="0" xfId="23" applyFont="1" applyFill="1" applyBorder="1" applyAlignment="1">
      <alignment horizontal="center"/>
    </xf>
    <xf numFmtId="164" fontId="20" fillId="3" borderId="0" xfId="14" applyNumberFormat="1" applyFont="1" applyFill="1"/>
    <xf numFmtId="167" fontId="20" fillId="3" borderId="0" xfId="23" applyNumberFormat="1" applyFont="1" applyFill="1"/>
    <xf numFmtId="0" fontId="20" fillId="3" borderId="0" xfId="23" applyFont="1" applyFill="1" applyAlignment="1">
      <alignment horizontal="left" vertical="top" wrapText="1"/>
    </xf>
    <xf numFmtId="0" fontId="20" fillId="3" borderId="0" xfId="23" applyFont="1" applyFill="1"/>
    <xf numFmtId="0" fontId="15" fillId="3" borderId="14" xfId="28" applyFont="1" applyFill="1" applyBorder="1"/>
    <xf numFmtId="0" fontId="15" fillId="3" borderId="13" xfId="28" applyFont="1" applyFill="1" applyBorder="1" applyAlignment="1">
      <alignment horizontal="right"/>
    </xf>
    <xf numFmtId="0" fontId="15" fillId="3" borderId="12" xfId="28" applyFont="1" applyFill="1" applyBorder="1" applyAlignment="1">
      <alignment horizontal="right"/>
    </xf>
    <xf numFmtId="0" fontId="15" fillId="3" borderId="11" xfId="28" applyFont="1" applyFill="1" applyBorder="1" applyAlignment="1">
      <alignment horizontal="right"/>
    </xf>
    <xf numFmtId="0" fontId="11" fillId="3" borderId="5" xfId="28" applyFont="1" applyFill="1" applyBorder="1"/>
    <xf numFmtId="164" fontId="11" fillId="3" borderId="0" xfId="29" applyNumberFormat="1" applyFont="1" applyFill="1" applyBorder="1"/>
    <xf numFmtId="164" fontId="11" fillId="3" borderId="4" xfId="29" applyNumberFormat="1" applyFont="1" applyFill="1" applyBorder="1"/>
    <xf numFmtId="171" fontId="11" fillId="3" borderId="0" xfId="28" applyNumberFormat="1" applyFont="1" applyFill="1" applyBorder="1" applyAlignment="1">
      <alignment horizontal="right"/>
    </xf>
    <xf numFmtId="0" fontId="11" fillId="3" borderId="0" xfId="28" applyFont="1" applyFill="1" applyBorder="1" applyAlignment="1">
      <alignment horizontal="right"/>
    </xf>
    <xf numFmtId="0" fontId="11" fillId="3" borderId="4" xfId="28" applyFont="1" applyFill="1" applyBorder="1" applyAlignment="1">
      <alignment horizontal="right"/>
    </xf>
    <xf numFmtId="0" fontId="15" fillId="3" borderId="5" xfId="28" applyFont="1" applyFill="1" applyBorder="1"/>
    <xf numFmtId="171" fontId="15" fillId="3" borderId="4" xfId="28" applyNumberFormat="1" applyFont="1" applyFill="1" applyBorder="1"/>
    <xf numFmtId="0" fontId="11" fillId="3" borderId="0" xfId="28" applyFont="1" applyFill="1" applyBorder="1"/>
    <xf numFmtId="0" fontId="11" fillId="3" borderId="4" xfId="28" applyFont="1" applyFill="1" applyBorder="1"/>
    <xf numFmtId="0" fontId="15" fillId="3" borderId="3" xfId="28" applyFont="1" applyFill="1" applyBorder="1"/>
    <xf numFmtId="171" fontId="15" fillId="3" borderId="2" xfId="28" applyNumberFormat="1" applyFont="1" applyFill="1" applyBorder="1"/>
    <xf numFmtId="171" fontId="15" fillId="3" borderId="1" xfId="28" applyNumberFormat="1" applyFont="1" applyFill="1" applyBorder="1"/>
    <xf numFmtId="0" fontId="15" fillId="3" borderId="8" xfId="28" applyFont="1" applyFill="1" applyBorder="1"/>
    <xf numFmtId="171" fontId="15" fillId="3" borderId="7" xfId="28" applyNumberFormat="1" applyFont="1" applyFill="1" applyBorder="1"/>
    <xf numFmtId="0" fontId="11" fillId="3" borderId="7" xfId="28" applyFont="1" applyFill="1" applyBorder="1"/>
    <xf numFmtId="0" fontId="11" fillId="3" borderId="6" xfId="28" applyFont="1" applyFill="1" applyBorder="1"/>
    <xf numFmtId="171" fontId="11" fillId="3" borderId="7" xfId="28" applyNumberFormat="1" applyFont="1" applyFill="1" applyBorder="1"/>
    <xf numFmtId="0" fontId="11" fillId="3" borderId="3" xfId="28" applyFont="1" applyFill="1" applyBorder="1"/>
    <xf numFmtId="171" fontId="11" fillId="3" borderId="1" xfId="28" applyNumberFormat="1" applyFont="1" applyFill="1" applyBorder="1"/>
    <xf numFmtId="0" fontId="11" fillId="3" borderId="8" xfId="28" applyFont="1" applyFill="1" applyBorder="1"/>
    <xf numFmtId="0" fontId="11" fillId="3" borderId="0" xfId="28" applyFont="1" applyFill="1" applyBorder="1"/>
    <xf numFmtId="0" fontId="11" fillId="3" borderId="0" xfId="28" applyFont="1" applyFill="1" applyBorder="1" applyAlignment="1"/>
    <xf numFmtId="0" fontId="15" fillId="3" borderId="8" xfId="32" applyFont="1" applyFill="1" applyBorder="1" applyAlignment="1">
      <alignment horizontal="center" vertical="center" wrapText="1"/>
    </xf>
    <xf numFmtId="0" fontId="15" fillId="3" borderId="8" xfId="32" applyFont="1" applyFill="1" applyBorder="1" applyAlignment="1">
      <alignment horizontal="left" vertical="center"/>
    </xf>
    <xf numFmtId="0" fontId="15" fillId="3" borderId="13" xfId="32" applyFont="1" applyFill="1" applyBorder="1" applyAlignment="1">
      <alignment horizontal="center" vertical="center"/>
    </xf>
    <xf numFmtId="0" fontId="15" fillId="3" borderId="12" xfId="32" applyFont="1" applyFill="1" applyBorder="1" applyAlignment="1">
      <alignment horizontal="center" vertical="center"/>
    </xf>
    <xf numFmtId="0" fontId="15" fillId="3" borderId="11" xfId="32" applyFont="1" applyFill="1" applyBorder="1" applyAlignment="1">
      <alignment horizontal="center" vertical="center"/>
    </xf>
    <xf numFmtId="0" fontId="15" fillId="3" borderId="15" xfId="32" applyFont="1" applyFill="1" applyBorder="1" applyAlignment="1">
      <alignment horizontal="center" vertical="center" wrapText="1"/>
    </xf>
    <xf numFmtId="0" fontId="15" fillId="3" borderId="6" xfId="32" applyFont="1" applyFill="1" applyBorder="1" applyAlignment="1">
      <alignment horizontal="right" vertical="center" wrapText="1"/>
    </xf>
    <xf numFmtId="0" fontId="15" fillId="3" borderId="3" xfId="32" applyFont="1" applyFill="1" applyBorder="1" applyAlignment="1">
      <alignment horizontal="center" vertical="center" wrapText="1"/>
    </xf>
    <xf numFmtId="0" fontId="15" fillId="3" borderId="3" xfId="32" applyFont="1" applyFill="1" applyBorder="1" applyAlignment="1">
      <alignment horizontal="left" vertical="center"/>
    </xf>
    <xf numFmtId="0" fontId="15" fillId="3" borderId="13" xfId="32" applyFont="1" applyFill="1" applyBorder="1" applyAlignment="1">
      <alignment horizontal="right" vertical="center"/>
    </xf>
    <xf numFmtId="0" fontId="15" fillId="3" borderId="12" xfId="32" applyFont="1" applyFill="1" applyBorder="1" applyAlignment="1">
      <alignment horizontal="right" vertical="center"/>
    </xf>
    <xf numFmtId="0" fontId="15" fillId="3" borderId="11" xfId="32" applyFont="1" applyFill="1" applyBorder="1" applyAlignment="1">
      <alignment horizontal="right" vertical="center"/>
    </xf>
    <xf numFmtId="0" fontId="15" fillId="3" borderId="9" xfId="32" applyFont="1" applyFill="1" applyBorder="1" applyAlignment="1">
      <alignment horizontal="center" vertical="center" wrapText="1"/>
    </xf>
    <xf numFmtId="0" fontId="15" fillId="3" borderId="1" xfId="32" applyFont="1" applyFill="1" applyBorder="1" applyAlignment="1">
      <alignment horizontal="right" vertical="center" wrapText="1"/>
    </xf>
    <xf numFmtId="0" fontId="11" fillId="3" borderId="10" xfId="32" applyFont="1" applyFill="1" applyBorder="1" applyAlignment="1">
      <alignment horizontal="center"/>
    </xf>
    <xf numFmtId="0" fontId="11" fillId="3" borderId="8" xfId="32" applyFont="1" applyFill="1" applyBorder="1"/>
    <xf numFmtId="0" fontId="11" fillId="3" borderId="0" xfId="32" applyFont="1" applyFill="1" applyBorder="1"/>
    <xf numFmtId="0" fontId="11" fillId="3" borderId="4" xfId="32" applyFont="1" applyFill="1" applyBorder="1"/>
    <xf numFmtId="0" fontId="11" fillId="3" borderId="4" xfId="32" applyFont="1" applyFill="1" applyBorder="1" applyAlignment="1">
      <alignment horizontal="center"/>
    </xf>
    <xf numFmtId="0" fontId="11" fillId="3" borderId="5" xfId="32" applyFont="1" applyFill="1" applyBorder="1"/>
    <xf numFmtId="186" fontId="11" fillId="3" borderId="0" xfId="34" applyNumberFormat="1" applyFont="1" applyFill="1" applyBorder="1" applyAlignment="1">
      <alignment horizontal="right"/>
    </xf>
    <xf numFmtId="186" fontId="11" fillId="3" borderId="4" xfId="34" applyNumberFormat="1" applyFont="1" applyFill="1" applyBorder="1" applyAlignment="1">
      <alignment horizontal="right"/>
    </xf>
    <xf numFmtId="164" fontId="11" fillId="3" borderId="10" xfId="33" applyNumberFormat="1" applyFont="1" applyFill="1" applyBorder="1" applyAlignment="1">
      <alignment horizontal="center"/>
    </xf>
    <xf numFmtId="9" fontId="11" fillId="3" borderId="4" xfId="33" applyNumberFormat="1" applyFont="1" applyFill="1" applyBorder="1" applyAlignment="1">
      <alignment horizontal="right"/>
    </xf>
    <xf numFmtId="0" fontId="11" fillId="3" borderId="0" xfId="32" applyNumberFormat="1" applyFont="1" applyFill="1" applyBorder="1" applyAlignment="1">
      <alignment horizontal="right"/>
    </xf>
    <xf numFmtId="0" fontId="11" fillId="3" borderId="4" xfId="32" applyNumberFormat="1" applyFont="1" applyFill="1" applyBorder="1" applyAlignment="1">
      <alignment horizontal="right"/>
    </xf>
    <xf numFmtId="0" fontId="11" fillId="3" borderId="4" xfId="32" applyFont="1" applyFill="1" applyBorder="1" applyAlignment="1">
      <alignment horizontal="right"/>
    </xf>
    <xf numFmtId="171" fontId="11" fillId="3" borderId="0" xfId="32" applyNumberFormat="1" applyFont="1" applyFill="1" applyBorder="1" applyAlignment="1">
      <alignment horizontal="right"/>
    </xf>
    <xf numFmtId="171" fontId="11" fillId="3" borderId="4" xfId="32" applyNumberFormat="1" applyFont="1" applyFill="1" applyBorder="1" applyAlignment="1">
      <alignment horizontal="right"/>
    </xf>
    <xf numFmtId="164" fontId="11" fillId="3" borderId="4" xfId="33" applyNumberFormat="1" applyFont="1" applyFill="1" applyBorder="1" applyAlignment="1">
      <alignment horizontal="right"/>
    </xf>
    <xf numFmtId="0" fontId="15" fillId="3" borderId="10" xfId="32" applyFont="1" applyFill="1" applyBorder="1" applyAlignment="1">
      <alignment horizontal="center"/>
    </xf>
    <xf numFmtId="0" fontId="15" fillId="3" borderId="5" xfId="32" applyFont="1" applyFill="1" applyBorder="1"/>
    <xf numFmtId="171" fontId="15" fillId="3" borderId="0" xfId="32" applyNumberFormat="1" applyFont="1" applyFill="1" applyBorder="1" applyAlignment="1">
      <alignment horizontal="right"/>
    </xf>
    <xf numFmtId="171" fontId="15" fillId="3" borderId="4" xfId="32" applyNumberFormat="1" applyFont="1" applyFill="1" applyBorder="1" applyAlignment="1">
      <alignment horizontal="right"/>
    </xf>
    <xf numFmtId="164" fontId="15" fillId="3" borderId="10" xfId="33" applyNumberFormat="1" applyFont="1" applyFill="1" applyBorder="1" applyAlignment="1">
      <alignment horizontal="center"/>
    </xf>
    <xf numFmtId="164" fontId="15" fillId="3" borderId="4" xfId="33" applyNumberFormat="1" applyFont="1" applyFill="1" applyBorder="1" applyAlignment="1">
      <alignment horizontal="right"/>
    </xf>
    <xf numFmtId="0" fontId="11" fillId="3" borderId="9" xfId="32" applyFont="1" applyFill="1" applyBorder="1" applyAlignment="1">
      <alignment horizontal="center"/>
    </xf>
    <xf numFmtId="0" fontId="11" fillId="3" borderId="3" xfId="32" applyFont="1" applyFill="1" applyBorder="1"/>
    <xf numFmtId="171" fontId="11" fillId="3" borderId="2" xfId="32" applyNumberFormat="1" applyFont="1" applyFill="1" applyBorder="1" applyAlignment="1">
      <alignment horizontal="right"/>
    </xf>
    <xf numFmtId="171" fontId="11" fillId="3" borderId="1" xfId="32" applyNumberFormat="1" applyFont="1" applyFill="1" applyBorder="1" applyAlignment="1">
      <alignment horizontal="right"/>
    </xf>
    <xf numFmtId="164" fontId="11" fillId="3" borderId="9" xfId="33" applyNumberFormat="1" applyFont="1" applyFill="1" applyBorder="1" applyAlignment="1">
      <alignment horizontal="center"/>
    </xf>
    <xf numFmtId="164" fontId="11" fillId="3" borderId="1" xfId="33" applyNumberFormat="1" applyFont="1" applyFill="1" applyBorder="1" applyAlignment="1">
      <alignment horizontal="right"/>
    </xf>
    <xf numFmtId="0" fontId="30" fillId="3" borderId="0" xfId="32" applyFont="1" applyFill="1" applyAlignment="1">
      <alignment horizontal="center"/>
    </xf>
    <xf numFmtId="0" fontId="11" fillId="3" borderId="0" xfId="32" applyFont="1" applyFill="1" applyBorder="1" applyAlignment="1">
      <alignment horizontal="center"/>
    </xf>
    <xf numFmtId="0" fontId="11" fillId="3" borderId="0" xfId="32" applyFont="1" applyFill="1" applyBorder="1" applyAlignment="1">
      <alignment horizontal="left"/>
    </xf>
    <xf numFmtId="0" fontId="15" fillId="3" borderId="8" xfId="32" applyFont="1" applyFill="1" applyBorder="1" applyAlignment="1">
      <alignment horizontal="center" vertical="center"/>
    </xf>
    <xf numFmtId="0" fontId="15" fillId="3" borderId="3" xfId="32" applyFont="1" applyFill="1" applyBorder="1" applyAlignment="1">
      <alignment horizontal="center" vertical="center"/>
    </xf>
    <xf numFmtId="0" fontId="15" fillId="3" borderId="12" xfId="32" applyFont="1" applyFill="1" applyBorder="1" applyAlignment="1">
      <alignment horizontal="right" vertical="center" wrapText="1"/>
    </xf>
    <xf numFmtId="0" fontId="15" fillId="3" borderId="11" xfId="32" applyFont="1" applyFill="1" applyBorder="1" applyAlignment="1">
      <alignment horizontal="right" vertical="center" wrapText="1"/>
    </xf>
    <xf numFmtId="0" fontId="11" fillId="3" borderId="8" xfId="32" applyFont="1" applyFill="1" applyBorder="1" applyAlignment="1">
      <alignment horizontal="center"/>
    </xf>
    <xf numFmtId="0" fontId="11" fillId="3" borderId="6" xfId="32" applyFont="1" applyFill="1" applyBorder="1"/>
    <xf numFmtId="0" fontId="11" fillId="3" borderId="5" xfId="32" applyFont="1" applyFill="1" applyBorder="1" applyAlignment="1">
      <alignment horizontal="center"/>
    </xf>
    <xf numFmtId="187" fontId="11" fillId="3" borderId="0" xfId="34" applyNumberFormat="1" applyFont="1" applyFill="1" applyBorder="1"/>
    <xf numFmtId="187" fontId="11" fillId="3" borderId="4" xfId="34" applyNumberFormat="1" applyFont="1" applyFill="1" applyBorder="1"/>
    <xf numFmtId="164" fontId="11" fillId="3" borderId="0" xfId="33" applyNumberFormat="1" applyFont="1" applyFill="1" applyBorder="1" applyAlignment="1">
      <alignment horizontal="center"/>
    </xf>
    <xf numFmtId="9" fontId="11" fillId="3" borderId="4" xfId="32" applyNumberFormat="1" applyFont="1" applyFill="1" applyBorder="1" applyAlignment="1">
      <alignment horizontal="right"/>
    </xf>
    <xf numFmtId="0" fontId="11" fillId="3" borderId="0" xfId="32" applyNumberFormat="1" applyFont="1" applyFill="1" applyBorder="1"/>
    <xf numFmtId="0" fontId="11" fillId="3" borderId="4" xfId="32" applyNumberFormat="1" applyFont="1" applyFill="1" applyBorder="1"/>
    <xf numFmtId="164" fontId="11" fillId="3" borderId="4" xfId="32" applyNumberFormat="1" applyFont="1" applyFill="1" applyBorder="1" applyAlignment="1">
      <alignment horizontal="right"/>
    </xf>
    <xf numFmtId="171" fontId="11" fillId="3" borderId="0" xfId="32" applyNumberFormat="1" applyFont="1" applyFill="1" applyBorder="1"/>
    <xf numFmtId="171" fontId="11" fillId="3" borderId="4" xfId="32" applyNumberFormat="1" applyFont="1" applyFill="1" applyBorder="1"/>
    <xf numFmtId="0" fontId="11" fillId="3" borderId="3" xfId="32" applyFont="1" applyFill="1" applyBorder="1" applyAlignment="1">
      <alignment horizontal="center"/>
    </xf>
    <xf numFmtId="0" fontId="11" fillId="3" borderId="1" xfId="32" applyFont="1" applyFill="1" applyBorder="1" applyAlignment="1">
      <alignment horizontal="center"/>
    </xf>
    <xf numFmtId="0" fontId="11" fillId="3" borderId="1" xfId="32" applyFont="1" applyFill="1" applyBorder="1"/>
    <xf numFmtId="171" fontId="11" fillId="3" borderId="2" xfId="32" applyNumberFormat="1" applyFont="1" applyFill="1" applyBorder="1"/>
    <xf numFmtId="171" fontId="11" fillId="3" borderId="1" xfId="32" applyNumberFormat="1" applyFont="1" applyFill="1" applyBorder="1"/>
    <xf numFmtId="164" fontId="11" fillId="3" borderId="2" xfId="33" applyNumberFormat="1" applyFont="1" applyFill="1" applyBorder="1" applyAlignment="1">
      <alignment horizontal="center"/>
    </xf>
    <xf numFmtId="0" fontId="11" fillId="3" borderId="0" xfId="32" applyFont="1" applyFill="1"/>
    <xf numFmtId="0" fontId="11" fillId="3" borderId="0" xfId="32" applyFont="1" applyFill="1" applyAlignment="1">
      <alignment horizontal="center"/>
    </xf>
    <xf numFmtId="0" fontId="11" fillId="3" borderId="0" xfId="32" applyNumberFormat="1" applyFont="1" applyFill="1" applyAlignment="1">
      <alignment horizontal="center"/>
    </xf>
    <xf numFmtId="0" fontId="11" fillId="3" borderId="0" xfId="32" applyFont="1" applyFill="1" applyAlignment="1">
      <alignment horizontal="left"/>
    </xf>
    <xf numFmtId="0" fontId="15" fillId="3" borderId="13" xfId="32" applyFont="1" applyFill="1" applyBorder="1" applyAlignment="1">
      <alignment horizontal="center" vertical="center"/>
    </xf>
    <xf numFmtId="0" fontId="15" fillId="3" borderId="12" xfId="32" applyFont="1" applyFill="1" applyBorder="1" applyAlignment="1">
      <alignment horizontal="center" vertical="center"/>
    </xf>
    <xf numFmtId="0" fontId="15" fillId="3" borderId="11" xfId="32" applyFont="1" applyFill="1" applyBorder="1" applyAlignment="1">
      <alignment horizontal="center" vertical="center"/>
    </xf>
    <xf numFmtId="0" fontId="11" fillId="3" borderId="0" xfId="32" applyFont="1" applyFill="1" applyBorder="1" applyAlignment="1">
      <alignment horizontal="right"/>
    </xf>
    <xf numFmtId="0" fontId="11" fillId="3" borderId="10" xfId="32" applyFont="1" applyFill="1" applyBorder="1" applyAlignment="1">
      <alignment horizontal="right"/>
    </xf>
    <xf numFmtId="187" fontId="11" fillId="3" borderId="0" xfId="34" applyNumberFormat="1" applyFont="1" applyFill="1" applyBorder="1" applyAlignment="1">
      <alignment horizontal="right"/>
    </xf>
    <xf numFmtId="0" fontId="16" fillId="3" borderId="8" xfId="32" applyFont="1" applyFill="1" applyBorder="1" applyAlignment="1">
      <alignment horizontal="center" vertical="center"/>
    </xf>
    <xf numFmtId="0" fontId="16" fillId="3" borderId="8" xfId="32" applyFont="1" applyFill="1" applyBorder="1" applyAlignment="1">
      <alignment horizontal="left" vertical="center"/>
    </xf>
    <xf numFmtId="0" fontId="16" fillId="3" borderId="14" xfId="32" applyFont="1" applyFill="1" applyBorder="1" applyAlignment="1">
      <alignment horizontal="center" vertical="center"/>
    </xf>
    <xf numFmtId="0" fontId="16" fillId="3" borderId="3" xfId="32" applyFont="1" applyFill="1" applyBorder="1" applyAlignment="1">
      <alignment horizontal="center" vertical="center"/>
    </xf>
    <xf numFmtId="0" fontId="16" fillId="3" borderId="3" xfId="32" applyFont="1" applyFill="1" applyBorder="1" applyAlignment="1">
      <alignment horizontal="left" vertical="center"/>
    </xf>
    <xf numFmtId="0" fontId="16" fillId="3" borderId="13" xfId="32" applyFont="1" applyFill="1" applyBorder="1" applyAlignment="1">
      <alignment horizontal="right" vertical="center" wrapText="1"/>
    </xf>
    <xf numFmtId="0" fontId="16" fillId="3" borderId="12" xfId="32" applyFont="1" applyFill="1" applyBorder="1" applyAlignment="1">
      <alignment horizontal="right" vertical="center" wrapText="1"/>
    </xf>
    <xf numFmtId="0" fontId="16" fillId="3" borderId="11" xfId="32" applyFont="1" applyFill="1" applyBorder="1" applyAlignment="1">
      <alignment horizontal="right" vertical="center" wrapText="1"/>
    </xf>
    <xf numFmtId="0" fontId="16" fillId="3" borderId="14" xfId="32" applyFont="1" applyFill="1" applyBorder="1" applyAlignment="1">
      <alignment horizontal="center" vertical="center" wrapText="1"/>
    </xf>
    <xf numFmtId="0" fontId="12" fillId="3" borderId="8" xfId="32" applyFont="1" applyFill="1" applyBorder="1" applyAlignment="1">
      <alignment horizontal="center"/>
    </xf>
    <xf numFmtId="0" fontId="12" fillId="3" borderId="6" xfId="32" applyFont="1" applyFill="1" applyBorder="1"/>
    <xf numFmtId="0" fontId="12" fillId="3" borderId="0" xfId="32" applyFont="1" applyFill="1" applyBorder="1"/>
    <xf numFmtId="0" fontId="12" fillId="3" borderId="4" xfId="32" applyFont="1" applyFill="1" applyBorder="1"/>
    <xf numFmtId="0" fontId="12" fillId="3" borderId="5" xfId="32" applyFont="1" applyFill="1" applyBorder="1" applyAlignment="1">
      <alignment horizontal="center"/>
    </xf>
    <xf numFmtId="187" fontId="12" fillId="3" borderId="0" xfId="34" applyNumberFormat="1" applyFont="1" applyFill="1" applyBorder="1"/>
    <xf numFmtId="187" fontId="12" fillId="3" borderId="4" xfId="34" applyNumberFormat="1" applyFont="1" applyFill="1" applyBorder="1"/>
    <xf numFmtId="187" fontId="12" fillId="3" borderId="4" xfId="32" applyNumberFormat="1" applyFont="1" applyFill="1" applyBorder="1"/>
    <xf numFmtId="171" fontId="12" fillId="3" borderId="0" xfId="32" applyNumberFormat="1" applyFont="1" applyFill="1" applyBorder="1"/>
    <xf numFmtId="171" fontId="12" fillId="3" borderId="4" xfId="32" applyNumberFormat="1" applyFont="1" applyFill="1" applyBorder="1"/>
    <xf numFmtId="188" fontId="12" fillId="3" borderId="4" xfId="32" applyNumberFormat="1" applyFont="1" applyFill="1" applyBorder="1"/>
    <xf numFmtId="0" fontId="33" fillId="3" borderId="5" xfId="32" applyFont="1" applyFill="1" applyBorder="1" applyAlignment="1">
      <alignment horizontal="center"/>
    </xf>
    <xf numFmtId="0" fontId="33" fillId="3" borderId="3" xfId="32" applyFont="1" applyFill="1" applyBorder="1" applyAlignment="1">
      <alignment horizontal="center"/>
    </xf>
    <xf numFmtId="0" fontId="12" fillId="3" borderId="1" xfId="32" applyFont="1" applyFill="1" applyBorder="1"/>
    <xf numFmtId="171" fontId="12" fillId="3" borderId="2" xfId="32" applyNumberFormat="1" applyFont="1" applyFill="1" applyBorder="1"/>
    <xf numFmtId="171" fontId="12" fillId="3" borderId="1" xfId="32" applyNumberFormat="1" applyFont="1" applyFill="1" applyBorder="1"/>
    <xf numFmtId="0" fontId="12" fillId="3" borderId="0" xfId="32" applyFont="1" applyFill="1" applyAlignment="1">
      <alignment horizontal="center"/>
    </xf>
    <xf numFmtId="0" fontId="12" fillId="3" borderId="0" xfId="32" applyFont="1" applyFill="1"/>
    <xf numFmtId="0" fontId="12" fillId="3" borderId="0" xfId="32" applyFont="1" applyFill="1" applyAlignment="1">
      <alignment horizontal="left"/>
    </xf>
    <xf numFmtId="0" fontId="38" fillId="3" borderId="14" xfId="35" applyFont="1" applyFill="1" applyBorder="1" applyAlignment="1">
      <alignment horizontal="center" vertical="center"/>
    </xf>
    <xf numFmtId="0" fontId="38" fillId="3" borderId="13" xfId="35" applyFont="1" applyFill="1" applyBorder="1" applyAlignment="1">
      <alignment horizontal="center" vertical="center"/>
    </xf>
    <xf numFmtId="0" fontId="38" fillId="3" borderId="12" xfId="35" applyFont="1" applyFill="1" applyBorder="1" applyAlignment="1">
      <alignment horizontal="center" vertical="center"/>
    </xf>
    <xf numFmtId="0" fontId="38" fillId="3" borderId="21" xfId="35" applyFont="1" applyFill="1" applyBorder="1" applyAlignment="1">
      <alignment horizontal="center" vertical="center"/>
    </xf>
    <xf numFmtId="0" fontId="38" fillId="3" borderId="8" xfId="35" applyFont="1" applyFill="1" applyBorder="1" applyAlignment="1">
      <alignment horizontal="center" vertical="center" wrapText="1"/>
    </xf>
    <xf numFmtId="0" fontId="38" fillId="3" borderId="3" xfId="35" applyFont="1" applyFill="1" applyBorder="1" applyAlignment="1">
      <alignment horizontal="center" vertical="center" wrapText="1"/>
    </xf>
    <xf numFmtId="0" fontId="26" fillId="3" borderId="5" xfId="35" applyFont="1" applyFill="1" applyBorder="1" applyAlignment="1">
      <alignment horizontal="center"/>
    </xf>
    <xf numFmtId="167" fontId="26" fillId="3" borderId="0" xfId="35" applyNumberFormat="1" applyFont="1" applyFill="1" applyBorder="1" applyAlignment="1">
      <alignment horizontal="center"/>
    </xf>
    <xf numFmtId="167" fontId="26" fillId="3" borderId="19" xfId="35" applyNumberFormat="1" applyFont="1" applyFill="1" applyBorder="1" applyAlignment="1">
      <alignment horizontal="center"/>
    </xf>
    <xf numFmtId="0" fontId="26" fillId="3" borderId="4" xfId="35" applyFont="1" applyFill="1" applyBorder="1" applyAlignment="1">
      <alignment horizontal="center"/>
    </xf>
    <xf numFmtId="164" fontId="26" fillId="3" borderId="4" xfId="26" applyNumberFormat="1" applyFont="1" applyFill="1" applyBorder="1" applyAlignment="1">
      <alignment horizontal="center"/>
    </xf>
    <xf numFmtId="167" fontId="11" fillId="3" borderId="0" xfId="35" applyNumberFormat="1" applyFont="1" applyFill="1" applyBorder="1" applyAlignment="1">
      <alignment horizontal="center"/>
    </xf>
    <xf numFmtId="189" fontId="26" fillId="3" borderId="0" xfId="36" applyNumberFormat="1" applyFont="1" applyFill="1" applyBorder="1" applyAlignment="1">
      <alignment horizontal="center"/>
    </xf>
    <xf numFmtId="0" fontId="26" fillId="3" borderId="10" xfId="35" applyFont="1" applyFill="1" applyBorder="1" applyAlignment="1">
      <alignment horizontal="center"/>
    </xf>
    <xf numFmtId="189" fontId="26" fillId="3" borderId="10" xfId="36" applyNumberFormat="1" applyFont="1" applyFill="1" applyBorder="1" applyAlignment="1">
      <alignment horizontal="center"/>
    </xf>
    <xf numFmtId="167" fontId="33" fillId="3" borderId="0" xfId="18" applyNumberFormat="1" applyFont="1" applyFill="1" applyBorder="1" applyAlignment="1">
      <alignment horizontal="center"/>
    </xf>
    <xf numFmtId="167" fontId="33" fillId="3" borderId="19" xfId="18" applyNumberFormat="1" applyFont="1" applyFill="1" applyBorder="1" applyAlignment="1">
      <alignment horizontal="center"/>
    </xf>
    <xf numFmtId="167" fontId="33" fillId="3" borderId="10" xfId="18" applyNumberFormat="1" applyFont="1" applyFill="1" applyBorder="1" applyAlignment="1">
      <alignment horizontal="center" vertical="center"/>
    </xf>
    <xf numFmtId="167" fontId="33" fillId="3" borderId="0" xfId="18" applyNumberFormat="1" applyFont="1" applyFill="1" applyBorder="1" applyAlignment="1">
      <alignment horizontal="center" vertical="center"/>
    </xf>
    <xf numFmtId="167" fontId="12" fillId="3" borderId="0" xfId="18" applyNumberFormat="1" applyFont="1" applyFill="1" applyBorder="1" applyAlignment="1">
      <alignment horizontal="center"/>
    </xf>
    <xf numFmtId="167" fontId="12" fillId="3" borderId="10" xfId="18" applyNumberFormat="1" applyFont="1" applyFill="1" applyBorder="1" applyAlignment="1">
      <alignment horizontal="center"/>
    </xf>
    <xf numFmtId="0" fontId="26" fillId="3" borderId="9" xfId="35" applyFont="1" applyFill="1" applyBorder="1" applyAlignment="1">
      <alignment horizontal="center"/>
    </xf>
    <xf numFmtId="167" fontId="12" fillId="3" borderId="9" xfId="18" applyNumberFormat="1" applyFont="1" applyFill="1" applyBorder="1" applyAlignment="1">
      <alignment horizontal="center"/>
    </xf>
    <xf numFmtId="167" fontId="12" fillId="3" borderId="2" xfId="18" applyNumberFormat="1" applyFont="1" applyFill="1" applyBorder="1" applyAlignment="1">
      <alignment horizontal="center"/>
    </xf>
    <xf numFmtId="167" fontId="33" fillId="3" borderId="2" xfId="18" applyNumberFormat="1" applyFont="1" applyFill="1" applyBorder="1" applyAlignment="1">
      <alignment horizontal="center" vertical="center"/>
    </xf>
    <xf numFmtId="167" fontId="11" fillId="3" borderId="2" xfId="18" applyNumberFormat="1" applyFont="1" applyFill="1" applyBorder="1" applyAlignment="1">
      <alignment horizontal="center" vertical="center"/>
    </xf>
    <xf numFmtId="167" fontId="36" fillId="3" borderId="2" xfId="35" applyNumberFormat="1" applyFont="1" applyFill="1" applyBorder="1" applyAlignment="1">
      <alignment horizontal="center"/>
    </xf>
    <xf numFmtId="167" fontId="36" fillId="3" borderId="17" xfId="35" applyNumberFormat="1" applyFont="1" applyFill="1" applyBorder="1" applyAlignment="1">
      <alignment horizontal="center"/>
    </xf>
    <xf numFmtId="164" fontId="36" fillId="3" borderId="3" xfId="26" applyNumberFormat="1" applyFont="1" applyFill="1" applyBorder="1" applyAlignment="1">
      <alignment horizontal="center"/>
    </xf>
    <xf numFmtId="0" fontId="26" fillId="3" borderId="0" xfId="35" applyFont="1" applyFill="1" applyBorder="1" applyAlignment="1">
      <alignment horizontal="center"/>
    </xf>
    <xf numFmtId="164" fontId="12" fillId="3" borderId="0" xfId="26" applyNumberFormat="1" applyFont="1" applyFill="1" applyBorder="1" applyAlignment="1">
      <alignment horizontal="center"/>
    </xf>
    <xf numFmtId="0" fontId="26" fillId="3" borderId="0" xfId="35" applyFont="1" applyFill="1" applyBorder="1" applyAlignment="1">
      <alignment horizontal="left"/>
    </xf>
    <xf numFmtId="0" fontId="15" fillId="3" borderId="8" xfId="36" applyFont="1" applyFill="1" applyBorder="1" applyAlignment="1">
      <alignment horizontal="left" vertical="center"/>
    </xf>
    <xf numFmtId="0" fontId="15" fillId="3" borderId="15" xfId="36" applyFont="1" applyFill="1" applyBorder="1" applyAlignment="1">
      <alignment horizontal="center" vertical="center"/>
    </xf>
    <xf numFmtId="0" fontId="15" fillId="3" borderId="6" xfId="36" applyFont="1" applyFill="1" applyBorder="1" applyAlignment="1">
      <alignment horizontal="center" vertical="center"/>
    </xf>
    <xf numFmtId="0" fontId="15" fillId="3" borderId="13" xfId="36" applyFont="1" applyFill="1" applyBorder="1" applyAlignment="1">
      <alignment horizontal="center" vertical="center"/>
    </xf>
    <xf numFmtId="0" fontId="15" fillId="3" borderId="11" xfId="36" applyFont="1" applyFill="1" applyBorder="1" applyAlignment="1">
      <alignment horizontal="center" vertical="center"/>
    </xf>
    <xf numFmtId="0" fontId="15" fillId="3" borderId="3" xfId="36" applyFont="1" applyFill="1" applyBorder="1" applyAlignment="1">
      <alignment horizontal="left" vertical="center"/>
    </xf>
    <xf numFmtId="0" fontId="15" fillId="3" borderId="9" xfId="36" applyFont="1" applyFill="1" applyBorder="1" applyAlignment="1">
      <alignment horizontal="center" vertical="center"/>
    </xf>
    <xf numFmtId="0" fontId="15" fillId="3" borderId="1" xfId="36" applyFont="1" applyFill="1" applyBorder="1" applyAlignment="1">
      <alignment horizontal="center" vertical="center"/>
    </xf>
    <xf numFmtId="0" fontId="15" fillId="3" borderId="9" xfId="36" applyFont="1" applyFill="1" applyBorder="1" applyAlignment="1">
      <alignment horizontal="center" vertical="center"/>
    </xf>
    <xf numFmtId="0" fontId="15" fillId="3" borderId="1" xfId="36" applyFont="1" applyFill="1" applyBorder="1" applyAlignment="1">
      <alignment horizontal="center" vertical="center"/>
    </xf>
    <xf numFmtId="0" fontId="11" fillId="3" borderId="5" xfId="36" applyFont="1" applyFill="1" applyBorder="1"/>
    <xf numFmtId="167" fontId="12" fillId="3" borderId="4" xfId="18" applyNumberFormat="1" applyFont="1" applyFill="1" applyBorder="1" applyAlignment="1">
      <alignment horizontal="center"/>
    </xf>
    <xf numFmtId="0" fontId="12" fillId="3" borderId="0" xfId="36" applyFont="1" applyFill="1" applyBorder="1" applyAlignment="1">
      <alignment horizontal="center"/>
    </xf>
    <xf numFmtId="0" fontId="15" fillId="3" borderId="5" xfId="36" applyFont="1" applyFill="1" applyBorder="1"/>
    <xf numFmtId="167" fontId="16" fillId="3" borderId="0" xfId="18" applyNumberFormat="1" applyFont="1" applyFill="1" applyBorder="1" applyAlignment="1">
      <alignment horizontal="center"/>
    </xf>
    <xf numFmtId="167" fontId="16" fillId="3" borderId="4" xfId="18" applyNumberFormat="1" applyFont="1" applyFill="1" applyBorder="1" applyAlignment="1">
      <alignment horizontal="center"/>
    </xf>
    <xf numFmtId="0" fontId="11" fillId="3" borderId="3" xfId="36" applyFont="1" applyFill="1" applyBorder="1"/>
    <xf numFmtId="167" fontId="12" fillId="3" borderId="1" xfId="18" applyNumberFormat="1" applyFont="1" applyFill="1" applyBorder="1" applyAlignment="1">
      <alignment horizontal="center"/>
    </xf>
    <xf numFmtId="0" fontId="39" fillId="3" borderId="0" xfId="36" applyFont="1" applyFill="1" applyAlignment="1">
      <alignment wrapText="1"/>
    </xf>
    <xf numFmtId="0" fontId="7" fillId="3" borderId="0" xfId="36" applyFont="1" applyFill="1" applyAlignment="1"/>
    <xf numFmtId="0" fontId="7" fillId="3" borderId="0" xfId="36" applyFont="1" applyFill="1"/>
    <xf numFmtId="0" fontId="11" fillId="3" borderId="0" xfId="36" applyFont="1" applyFill="1" applyAlignment="1"/>
    <xf numFmtId="0" fontId="15" fillId="3" borderId="8" xfId="40" applyFont="1" applyFill="1" applyBorder="1" applyAlignment="1">
      <alignment vertical="center"/>
    </xf>
    <xf numFmtId="0" fontId="16" fillId="3" borderId="13" xfId="36" applyFont="1" applyFill="1" applyBorder="1" applyAlignment="1">
      <alignment horizontal="center" vertical="center"/>
    </xf>
    <xf numFmtId="0" fontId="16" fillId="3" borderId="12" xfId="36" applyFont="1" applyFill="1" applyBorder="1" applyAlignment="1">
      <alignment horizontal="center" vertical="center"/>
    </xf>
    <xf numFmtId="0" fontId="16" fillId="3" borderId="11" xfId="36" applyFont="1" applyFill="1" applyBorder="1" applyAlignment="1">
      <alignment horizontal="center" vertical="center"/>
    </xf>
    <xf numFmtId="0" fontId="15" fillId="3" borderId="5" xfId="40" applyFont="1" applyFill="1" applyBorder="1" applyAlignment="1">
      <alignment horizontal="left" vertical="center"/>
    </xf>
    <xf numFmtId="0" fontId="15" fillId="3" borderId="15" xfId="39" applyNumberFormat="1" applyFont="1" applyFill="1" applyBorder="1" applyAlignment="1">
      <alignment horizontal="right" vertical="center"/>
    </xf>
    <xf numFmtId="0" fontId="15" fillId="3" borderId="7" xfId="39" applyNumberFormat="1" applyFont="1" applyFill="1" applyBorder="1" applyAlignment="1">
      <alignment horizontal="right" vertical="center"/>
    </xf>
    <xf numFmtId="0" fontId="15" fillId="3" borderId="7" xfId="40" applyFont="1" applyFill="1" applyBorder="1" applyAlignment="1">
      <alignment horizontal="center" vertical="center" wrapText="1"/>
    </xf>
    <xf numFmtId="10" fontId="15" fillId="3" borderId="23" xfId="37" applyNumberFormat="1" applyFont="1" applyFill="1" applyBorder="1" applyAlignment="1">
      <alignment horizontal="center" vertical="center" wrapText="1"/>
    </xf>
    <xf numFmtId="10" fontId="15" fillId="3" borderId="6" xfId="37" applyNumberFormat="1" applyFont="1" applyFill="1" applyBorder="1" applyAlignment="1">
      <alignment horizontal="center" vertical="center" wrapText="1"/>
    </xf>
    <xf numFmtId="176" fontId="15" fillId="3" borderId="15" xfId="38" applyNumberFormat="1" applyFont="1" applyFill="1" applyBorder="1" applyAlignment="1">
      <alignment horizontal="right" vertical="center"/>
    </xf>
    <xf numFmtId="2" fontId="15" fillId="3" borderId="23" xfId="40" applyNumberFormat="1" applyFont="1" applyFill="1" applyBorder="1" applyAlignment="1">
      <alignment horizontal="center" vertical="center" wrapText="1"/>
    </xf>
    <xf numFmtId="2" fontId="15" fillId="3" borderId="6" xfId="40" applyNumberFormat="1" applyFont="1" applyFill="1" applyBorder="1" applyAlignment="1">
      <alignment horizontal="center" vertical="center" wrapText="1"/>
    </xf>
    <xf numFmtId="0" fontId="15" fillId="3" borderId="3" xfId="40" applyFont="1" applyFill="1" applyBorder="1" applyAlignment="1">
      <alignment horizontal="left" vertical="center"/>
    </xf>
    <xf numFmtId="0" fontId="15" fillId="3" borderId="9" xfId="39" applyNumberFormat="1" applyFont="1" applyFill="1" applyBorder="1" applyAlignment="1">
      <alignment horizontal="right" vertical="center"/>
    </xf>
    <xf numFmtId="0" fontId="15" fillId="3" borderId="2" xfId="39" applyNumberFormat="1" applyFont="1" applyFill="1" applyBorder="1" applyAlignment="1">
      <alignment horizontal="right" vertical="center"/>
    </xf>
    <xf numFmtId="0" fontId="15" fillId="3" borderId="2" xfId="40" applyFont="1" applyFill="1" applyBorder="1" applyAlignment="1">
      <alignment horizontal="center" vertical="center" wrapText="1"/>
    </xf>
    <xf numFmtId="10" fontId="15" fillId="3" borderId="18" xfId="37" applyNumberFormat="1" applyFont="1" applyFill="1" applyBorder="1" applyAlignment="1">
      <alignment horizontal="center" vertical="center"/>
    </xf>
    <xf numFmtId="0" fontId="15" fillId="3" borderId="1" xfId="40" applyFont="1" applyFill="1" applyBorder="1" applyAlignment="1">
      <alignment horizontal="center" vertical="center"/>
    </xf>
    <xf numFmtId="176" fontId="15" fillId="3" borderId="9" xfId="38" applyNumberFormat="1" applyFont="1" applyFill="1" applyBorder="1" applyAlignment="1">
      <alignment horizontal="right" vertical="center"/>
    </xf>
    <xf numFmtId="1" fontId="15" fillId="3" borderId="18" xfId="36" applyNumberFormat="1" applyFont="1" applyFill="1" applyBorder="1" applyAlignment="1">
      <alignment horizontal="center" vertical="center"/>
    </xf>
    <xf numFmtId="0" fontId="11" fillId="3" borderId="8" xfId="36" applyFont="1" applyFill="1" applyBorder="1" applyAlignment="1">
      <alignment vertical="center"/>
    </xf>
    <xf numFmtId="166" fontId="11" fillId="3" borderId="0" xfId="39" applyNumberFormat="1" applyFont="1" applyFill="1" applyBorder="1" applyAlignment="1">
      <alignment vertical="center"/>
    </xf>
    <xf numFmtId="166" fontId="45" fillId="3" borderId="0" xfId="39" applyNumberFormat="1" applyFont="1" applyFill="1" applyBorder="1" applyAlignment="1">
      <alignment vertical="center"/>
    </xf>
    <xf numFmtId="0" fontId="11" fillId="3" borderId="0" xfId="36" applyFont="1" applyFill="1" applyBorder="1" applyAlignment="1">
      <alignment horizontal="center" vertical="center"/>
    </xf>
    <xf numFmtId="10" fontId="11" fillId="3" borderId="23" xfId="37" applyNumberFormat="1" applyFont="1" applyFill="1" applyBorder="1" applyAlignment="1">
      <alignment horizontal="center" vertical="center"/>
    </xf>
    <xf numFmtId="0" fontId="11" fillId="3" borderId="6" xfId="36" applyFont="1" applyFill="1" applyBorder="1" applyAlignment="1">
      <alignment horizontal="center" vertical="center"/>
    </xf>
    <xf numFmtId="166" fontId="11" fillId="3" borderId="10" xfId="38" applyNumberFormat="1" applyFont="1" applyFill="1" applyBorder="1" applyAlignment="1">
      <alignment vertical="center"/>
    </xf>
    <xf numFmtId="2" fontId="11" fillId="3" borderId="23" xfId="36" applyNumberFormat="1" applyFont="1" applyFill="1" applyBorder="1" applyAlignment="1">
      <alignment vertical="center"/>
    </xf>
    <xf numFmtId="0" fontId="11" fillId="3" borderId="4" xfId="36" applyFont="1" applyFill="1" applyBorder="1" applyAlignment="1">
      <alignment vertical="center"/>
    </xf>
    <xf numFmtId="0" fontId="11" fillId="3" borderId="5" xfId="36" applyFont="1" applyFill="1" applyBorder="1" applyAlignment="1" applyProtection="1">
      <alignment vertical="center"/>
      <protection locked="0"/>
    </xf>
    <xf numFmtId="3" fontId="12" fillId="3" borderId="0" xfId="39" applyNumberFormat="1" applyFont="1" applyFill="1" applyBorder="1" applyAlignment="1"/>
    <xf numFmtId="3" fontId="12" fillId="3" borderId="0" xfId="18" applyNumberFormat="1" applyFont="1" applyFill="1" applyBorder="1"/>
    <xf numFmtId="0" fontId="11" fillId="3" borderId="0" xfId="36" quotePrefix="1" applyFont="1" applyFill="1" applyBorder="1" applyAlignment="1">
      <alignment horizontal="center" vertical="center"/>
    </xf>
    <xf numFmtId="164" fontId="11" fillId="3" borderId="20" xfId="36" applyNumberFormat="1" applyFont="1" applyFill="1" applyBorder="1" applyAlignment="1">
      <alignment horizontal="center" vertical="center"/>
    </xf>
    <xf numFmtId="3" fontId="43" fillId="3" borderId="10" xfId="18" applyNumberFormat="1" applyFont="1" applyFill="1" applyBorder="1"/>
    <xf numFmtId="2" fontId="11" fillId="3" borderId="20" xfId="23" applyNumberFormat="1" applyFont="1" applyFill="1" applyBorder="1" applyAlignment="1">
      <alignment horizontal="center" vertical="center"/>
    </xf>
    <xf numFmtId="0" fontId="11" fillId="3" borderId="4" xfId="36" quotePrefix="1" applyFont="1" applyFill="1" applyBorder="1" applyAlignment="1">
      <alignment horizontal="center" vertical="center"/>
    </xf>
    <xf numFmtId="0" fontId="15" fillId="3" borderId="5" xfId="36" quotePrefix="1" applyFont="1" applyFill="1" applyBorder="1" applyAlignment="1" applyProtection="1">
      <alignment vertical="center"/>
      <protection locked="0"/>
    </xf>
    <xf numFmtId="3" fontId="11" fillId="3" borderId="0" xfId="39" applyNumberFormat="1" applyFont="1" applyFill="1" applyBorder="1" applyAlignment="1">
      <alignment vertical="center"/>
    </xf>
    <xf numFmtId="3" fontId="45" fillId="3" borderId="0" xfId="39" applyNumberFormat="1" applyFont="1" applyFill="1" applyBorder="1" applyAlignment="1">
      <alignment vertical="center"/>
    </xf>
    <xf numFmtId="164" fontId="8" fillId="3" borderId="20" xfId="36" applyNumberFormat="1" applyFont="1" applyFill="1" applyBorder="1" applyAlignment="1">
      <alignment vertical="center"/>
    </xf>
    <xf numFmtId="0" fontId="11" fillId="3" borderId="4" xfId="36" applyFont="1" applyFill="1" applyBorder="1" applyAlignment="1">
      <alignment horizontal="center" vertical="center"/>
    </xf>
    <xf numFmtId="166" fontId="11" fillId="3" borderId="10" xfId="39" applyNumberFormat="1" applyFont="1" applyFill="1" applyBorder="1" applyAlignment="1">
      <alignment vertical="center"/>
    </xf>
    <xf numFmtId="3" fontId="43" fillId="3" borderId="0" xfId="18" applyNumberFormat="1" applyFont="1" applyFill="1" applyBorder="1"/>
    <xf numFmtId="191" fontId="12" fillId="3" borderId="10" xfId="18" applyNumberFormat="1" applyFont="1" applyFill="1" applyBorder="1"/>
    <xf numFmtId="3" fontId="12" fillId="3" borderId="0" xfId="39" applyNumberFormat="1" applyFont="1" applyFill="1" applyBorder="1" applyAlignment="1">
      <alignment vertical="center"/>
    </xf>
    <xf numFmtId="3" fontId="12" fillId="3" borderId="10" xfId="18" applyNumberFormat="1" applyFont="1" applyFill="1" applyBorder="1"/>
    <xf numFmtId="3" fontId="33" fillId="3" borderId="0" xfId="18" applyNumberFormat="1" applyFont="1" applyFill="1" applyBorder="1"/>
    <xf numFmtId="0" fontId="15" fillId="3" borderId="5" xfId="36" applyFont="1" applyFill="1" applyBorder="1" applyAlignment="1" applyProtection="1">
      <alignment vertical="center"/>
      <protection locked="0"/>
    </xf>
    <xf numFmtId="3" fontId="16" fillId="3" borderId="0" xfId="39" applyNumberFormat="1" applyFont="1" applyFill="1" applyBorder="1" applyAlignment="1">
      <alignment vertical="center"/>
    </xf>
    <xf numFmtId="3" fontId="44" fillId="3" borderId="0" xfId="18" applyNumberFormat="1" applyFont="1" applyFill="1" applyBorder="1"/>
    <xf numFmtId="0" fontId="15" fillId="3" borderId="0" xfId="36" applyFont="1" applyFill="1" applyBorder="1" applyAlignment="1">
      <alignment horizontal="center" vertical="center"/>
    </xf>
    <xf numFmtId="164" fontId="15" fillId="3" borderId="20" xfId="36" applyNumberFormat="1" applyFont="1" applyFill="1" applyBorder="1" applyAlignment="1">
      <alignment horizontal="center" vertical="center"/>
    </xf>
    <xf numFmtId="0" fontId="15" fillId="3" borderId="4" xfId="36" applyFont="1" applyFill="1" applyBorder="1" applyAlignment="1">
      <alignment horizontal="center" vertical="center"/>
    </xf>
    <xf numFmtId="3" fontId="16" fillId="3" borderId="10" xfId="18" applyNumberFormat="1" applyFont="1" applyFill="1" applyBorder="1"/>
    <xf numFmtId="2" fontId="15" fillId="3" borderId="20" xfId="23" applyNumberFormat="1" applyFont="1" applyFill="1" applyBorder="1" applyAlignment="1">
      <alignment horizontal="center" vertical="center"/>
    </xf>
    <xf numFmtId="3" fontId="11" fillId="3" borderId="10" xfId="39" applyNumberFormat="1" applyFont="1" applyFill="1" applyBorder="1" applyAlignment="1">
      <alignment vertical="center"/>
    </xf>
    <xf numFmtId="0" fontId="11" fillId="3" borderId="3" xfId="36" applyFont="1" applyFill="1" applyBorder="1" applyAlignment="1" applyProtection="1">
      <alignment vertical="center"/>
      <protection locked="0"/>
    </xf>
    <xf numFmtId="3" fontId="12" fillId="3" borderId="2" xfId="39" applyNumberFormat="1" applyFont="1" applyFill="1" applyBorder="1" applyAlignment="1">
      <alignment vertical="center"/>
    </xf>
    <xf numFmtId="3" fontId="43" fillId="3" borderId="2" xfId="18" applyNumberFormat="1" applyFont="1" applyFill="1" applyBorder="1"/>
    <xf numFmtId="0" fontId="11" fillId="3" borderId="2" xfId="36" applyFont="1" applyFill="1" applyBorder="1" applyAlignment="1">
      <alignment horizontal="center" vertical="center"/>
    </xf>
    <xf numFmtId="164" fontId="11" fillId="3" borderId="18" xfId="36" applyNumberFormat="1" applyFont="1" applyFill="1" applyBorder="1" applyAlignment="1">
      <alignment horizontal="center" vertical="center"/>
    </xf>
    <xf numFmtId="0" fontId="11" fillId="3" borderId="1" xfId="36" applyFont="1" applyFill="1" applyBorder="1" applyAlignment="1">
      <alignment horizontal="center" vertical="center"/>
    </xf>
    <xf numFmtId="3" fontId="12" fillId="3" borderId="9" xfId="18" applyNumberFormat="1" applyFont="1" applyFill="1" applyBorder="1"/>
    <xf numFmtId="2" fontId="11" fillId="3" borderId="18" xfId="23" applyNumberFormat="1" applyFont="1" applyFill="1" applyBorder="1" applyAlignment="1">
      <alignment horizontal="center" vertical="center"/>
    </xf>
    <xf numFmtId="0" fontId="11" fillId="3" borderId="0" xfId="36" applyFont="1" applyFill="1" applyBorder="1" applyAlignment="1">
      <alignment vertical="center"/>
    </xf>
    <xf numFmtId="10" fontId="11" fillId="3" borderId="0" xfId="37" applyNumberFormat="1" applyFont="1" applyFill="1" applyBorder="1" applyAlignment="1">
      <alignment vertical="center"/>
    </xf>
    <xf numFmtId="166" fontId="11" fillId="3" borderId="0" xfId="38" applyNumberFormat="1" applyFont="1" applyFill="1" applyBorder="1" applyAlignment="1">
      <alignment vertical="center"/>
    </xf>
    <xf numFmtId="2" fontId="11" fillId="3" borderId="0" xfId="36" applyNumberFormat="1" applyFont="1" applyFill="1" applyBorder="1" applyAlignment="1">
      <alignment vertical="center"/>
    </xf>
    <xf numFmtId="0" fontId="11" fillId="3" borderId="0" xfId="36" applyFont="1" applyFill="1" applyBorder="1" applyAlignment="1">
      <alignment vertical="center"/>
    </xf>
    <xf numFmtId="0" fontId="11" fillId="3" borderId="0" xfId="40" applyFont="1" applyFill="1" applyBorder="1" applyAlignment="1">
      <alignment vertical="top" wrapText="1"/>
    </xf>
    <xf numFmtId="0" fontId="15" fillId="3" borderId="13" xfId="40" applyFont="1" applyFill="1" applyBorder="1" applyAlignment="1">
      <alignment horizontal="center" vertical="center" wrapText="1"/>
    </xf>
    <xf numFmtId="0" fontId="15" fillId="3" borderId="12" xfId="40" applyFont="1" applyFill="1" applyBorder="1" applyAlignment="1">
      <alignment horizontal="center" vertical="center"/>
    </xf>
    <xf numFmtId="0" fontId="15" fillId="3" borderId="11" xfId="40" applyFont="1" applyFill="1" applyBorder="1" applyAlignment="1">
      <alignment horizontal="center" vertical="center"/>
    </xf>
    <xf numFmtId="0" fontId="15" fillId="3" borderId="13" xfId="40" applyFont="1" applyFill="1" applyBorder="1" applyAlignment="1">
      <alignment horizontal="center" vertical="center"/>
    </xf>
    <xf numFmtId="0" fontId="15" fillId="3" borderId="10" xfId="40" applyFont="1" applyFill="1" applyBorder="1" applyAlignment="1">
      <alignment horizontal="center" vertical="center"/>
    </xf>
    <xf numFmtId="0" fontId="15" fillId="3" borderId="0" xfId="40" applyFont="1" applyFill="1" applyBorder="1" applyAlignment="1">
      <alignment horizontal="center" vertical="center"/>
    </xf>
    <xf numFmtId="0" fontId="15" fillId="3" borderId="7" xfId="40" applyFont="1" applyFill="1" applyBorder="1" applyAlignment="1">
      <alignment horizontal="right" vertical="center"/>
    </xf>
    <xf numFmtId="0" fontId="15" fillId="3" borderId="23" xfId="40" applyFont="1" applyFill="1" applyBorder="1" applyAlignment="1">
      <alignment horizontal="center" vertical="center" wrapText="1"/>
    </xf>
    <xf numFmtId="0" fontId="15" fillId="3" borderId="6" xfId="40" applyFont="1" applyFill="1" applyBorder="1" applyAlignment="1">
      <alignment horizontal="center" vertical="center" wrapText="1"/>
    </xf>
    <xf numFmtId="0" fontId="15" fillId="3" borderId="0" xfId="40" applyFont="1" applyFill="1" applyBorder="1" applyAlignment="1">
      <alignment horizontal="right" vertical="center" wrapText="1"/>
    </xf>
    <xf numFmtId="0" fontId="15" fillId="3" borderId="6" xfId="40" applyFont="1" applyFill="1" applyBorder="1" applyAlignment="1">
      <alignment horizontal="center" vertical="center"/>
    </xf>
    <xf numFmtId="0" fontId="15" fillId="3" borderId="9" xfId="40" applyFont="1" applyFill="1" applyBorder="1" applyAlignment="1">
      <alignment horizontal="center" vertical="center"/>
    </xf>
    <xf numFmtId="0" fontId="15" fillId="3" borderId="2" xfId="40" applyFont="1" applyFill="1" applyBorder="1" applyAlignment="1">
      <alignment horizontal="center" vertical="center"/>
    </xf>
    <xf numFmtId="0" fontId="15" fillId="3" borderId="2" xfId="40" applyFont="1" applyFill="1" applyBorder="1" applyAlignment="1">
      <alignment horizontal="right" vertical="center"/>
    </xf>
    <xf numFmtId="0" fontId="15" fillId="3" borderId="18" xfId="40" applyFont="1" applyFill="1" applyBorder="1" applyAlignment="1">
      <alignment horizontal="center" vertical="center"/>
    </xf>
    <xf numFmtId="0" fontId="15" fillId="3" borderId="2" xfId="40" applyFont="1" applyFill="1" applyBorder="1" applyAlignment="1">
      <alignment horizontal="right" vertical="center" wrapText="1"/>
    </xf>
    <xf numFmtId="0" fontId="16" fillId="3" borderId="1" xfId="40" applyFont="1" applyFill="1" applyBorder="1" applyAlignment="1">
      <alignment horizontal="center" vertical="center"/>
    </xf>
    <xf numFmtId="0" fontId="11" fillId="3" borderId="10" xfId="36" applyFont="1" applyFill="1" applyBorder="1" applyAlignment="1">
      <alignment vertical="center"/>
    </xf>
    <xf numFmtId="0" fontId="11" fillId="3" borderId="23" xfId="36" applyFont="1" applyFill="1" applyBorder="1" applyAlignment="1">
      <alignment vertical="center"/>
    </xf>
    <xf numFmtId="0" fontId="50" fillId="3" borderId="20" xfId="36" applyFont="1" applyFill="1" applyBorder="1" applyAlignment="1">
      <alignment vertical="center"/>
    </xf>
    <xf numFmtId="0" fontId="11" fillId="3" borderId="6" xfId="36" applyFont="1" applyFill="1" applyBorder="1" applyAlignment="1">
      <alignment vertical="center"/>
    </xf>
    <xf numFmtId="0" fontId="45" fillId="3" borderId="0" xfId="36" applyFont="1" applyFill="1" applyBorder="1" applyAlignment="1">
      <alignment vertical="center"/>
    </xf>
    <xf numFmtId="0" fontId="48" fillId="3" borderId="20" xfId="36" applyFont="1" applyFill="1" applyBorder="1" applyAlignment="1">
      <alignment vertical="center"/>
    </xf>
    <xf numFmtId="0" fontId="12" fillId="3" borderId="4" xfId="36" applyFont="1" applyFill="1" applyBorder="1" applyAlignment="1">
      <alignment horizontal="center" vertical="center"/>
    </xf>
    <xf numFmtId="0" fontId="11" fillId="3" borderId="5" xfId="36" applyFont="1" applyFill="1" applyBorder="1" applyAlignment="1">
      <alignment vertical="center"/>
    </xf>
    <xf numFmtId="192" fontId="12" fillId="3" borderId="10" xfId="43" applyNumberFormat="1" applyFont="1" applyFill="1" applyBorder="1" applyAlignment="1">
      <alignment vertical="center"/>
    </xf>
    <xf numFmtId="174" fontId="12" fillId="3" borderId="0" xfId="18" applyNumberFormat="1" applyFont="1" applyFill="1" applyBorder="1"/>
    <xf numFmtId="174" fontId="33" fillId="3" borderId="0" xfId="18" applyNumberFormat="1" applyFont="1" applyFill="1" applyBorder="1"/>
    <xf numFmtId="164" fontId="11" fillId="3" borderId="20" xfId="26" applyNumberFormat="1" applyFont="1" applyFill="1" applyBorder="1" applyAlignment="1">
      <alignment horizontal="center" vertical="center"/>
    </xf>
    <xf numFmtId="174" fontId="12" fillId="3" borderId="20" xfId="43" applyNumberFormat="1" applyFont="1" applyFill="1" applyBorder="1" applyAlignment="1">
      <alignment vertical="center"/>
    </xf>
    <xf numFmtId="173" fontId="47" fillId="3" borderId="0" xfId="36" applyNumberFormat="1" applyFont="1" applyFill="1" applyBorder="1" applyAlignment="1">
      <alignment vertical="center"/>
    </xf>
    <xf numFmtId="5" fontId="45" fillId="3" borderId="20" xfId="42" applyNumberFormat="1" applyFont="1" applyFill="1" applyBorder="1" applyAlignment="1">
      <alignment vertical="center"/>
    </xf>
    <xf numFmtId="166" fontId="12" fillId="3" borderId="10" xfId="39" applyNumberFormat="1" applyFont="1" applyFill="1" applyBorder="1" applyAlignment="1">
      <alignment vertical="center"/>
    </xf>
    <xf numFmtId="3" fontId="11" fillId="3" borderId="20" xfId="42" applyNumberFormat="1" applyFont="1" applyFill="1" applyBorder="1" applyAlignment="1">
      <alignment vertical="center"/>
    </xf>
    <xf numFmtId="3" fontId="11" fillId="3" borderId="20" xfId="39" applyNumberFormat="1" applyFont="1" applyFill="1" applyBorder="1" applyAlignment="1">
      <alignment vertical="center"/>
    </xf>
    <xf numFmtId="0" fontId="15" fillId="3" borderId="5" xfId="36" applyFont="1" applyFill="1" applyBorder="1" applyAlignment="1">
      <alignment vertical="center"/>
    </xf>
    <xf numFmtId="166" fontId="16" fillId="3" borderId="10" xfId="39" applyNumberFormat="1" applyFont="1" applyFill="1" applyBorder="1" applyAlignment="1">
      <alignment vertical="center"/>
    </xf>
    <xf numFmtId="3" fontId="16" fillId="3" borderId="0" xfId="18" applyNumberFormat="1" applyFont="1" applyFill="1" applyBorder="1"/>
    <xf numFmtId="164" fontId="15" fillId="3" borderId="20" xfId="26" applyNumberFormat="1" applyFont="1" applyFill="1" applyBorder="1" applyAlignment="1">
      <alignment horizontal="center" vertical="center"/>
    </xf>
    <xf numFmtId="3" fontId="15" fillId="3" borderId="20" xfId="39" applyNumberFormat="1" applyFont="1" applyFill="1" applyBorder="1" applyAlignment="1">
      <alignment vertical="center"/>
    </xf>
    <xf numFmtId="3" fontId="48" fillId="3" borderId="0" xfId="39" applyNumberFormat="1" applyFont="1" applyFill="1" applyBorder="1" applyAlignment="1">
      <alignment vertical="center"/>
    </xf>
    <xf numFmtId="3" fontId="45" fillId="3" borderId="20" xfId="39" applyNumberFormat="1" applyFont="1" applyFill="1" applyBorder="1" applyAlignment="1">
      <alignment vertical="center"/>
    </xf>
    <xf numFmtId="3" fontId="11" fillId="3" borderId="20" xfId="22" applyNumberFormat="1" applyFont="1" applyFill="1" applyBorder="1"/>
    <xf numFmtId="0" fontId="11" fillId="3" borderId="3" xfId="36" applyFont="1" applyFill="1" applyBorder="1" applyAlignment="1">
      <alignment vertical="center"/>
    </xf>
    <xf numFmtId="166" fontId="12" fillId="3" borderId="9" xfId="39" applyNumberFormat="1" applyFont="1" applyFill="1" applyBorder="1" applyAlignment="1">
      <alignment vertical="center"/>
    </xf>
    <xf numFmtId="3" fontId="12" fillId="3" borderId="2" xfId="18" applyNumberFormat="1" applyFont="1" applyFill="1" applyBorder="1"/>
    <xf numFmtId="164" fontId="11" fillId="3" borderId="18" xfId="26" applyNumberFormat="1" applyFont="1" applyFill="1" applyBorder="1" applyAlignment="1">
      <alignment horizontal="center" vertical="center"/>
    </xf>
    <xf numFmtId="3" fontId="33" fillId="3" borderId="2" xfId="18" applyNumberFormat="1" applyFont="1" applyFill="1" applyBorder="1"/>
    <xf numFmtId="3" fontId="11" fillId="3" borderId="18" xfId="22" applyNumberFormat="1" applyFont="1" applyFill="1" applyBorder="1"/>
    <xf numFmtId="3" fontId="11" fillId="3" borderId="0" xfId="36" applyNumberFormat="1" applyFont="1" applyFill="1" applyBorder="1" applyAlignment="1">
      <alignment vertical="center"/>
    </xf>
    <xf numFmtId="164" fontId="11" fillId="3" borderId="0" xfId="36" applyNumberFormat="1" applyFont="1" applyFill="1" applyBorder="1" applyAlignment="1">
      <alignment vertical="center"/>
    </xf>
    <xf numFmtId="0" fontId="11" fillId="3" borderId="0" xfId="40" applyFont="1" applyFill="1" applyBorder="1" applyAlignment="1">
      <alignment vertical="center"/>
    </xf>
    <xf numFmtId="0" fontId="15" fillId="3" borderId="8" xfId="23" applyFont="1" applyFill="1" applyBorder="1" applyAlignment="1">
      <alignment horizontal="center" vertical="center"/>
    </xf>
    <xf numFmtId="0" fontId="15" fillId="3" borderId="25" xfId="18" applyFont="1" applyFill="1" applyBorder="1" applyAlignment="1">
      <alignment horizontal="center" vertical="center" wrapText="1"/>
    </xf>
    <xf numFmtId="0" fontId="15" fillId="3" borderId="24" xfId="18" applyFont="1" applyFill="1" applyBorder="1" applyAlignment="1">
      <alignment horizontal="center" vertical="center" wrapText="1"/>
    </xf>
    <xf numFmtId="0" fontId="15" fillId="3" borderId="8" xfId="18" applyFont="1" applyFill="1" applyBorder="1" applyAlignment="1">
      <alignment horizontal="center" vertical="center" wrapText="1"/>
    </xf>
    <xf numFmtId="0" fontId="15" fillId="3" borderId="3" xfId="23" applyFont="1" applyFill="1" applyBorder="1" applyAlignment="1">
      <alignment horizontal="center" vertical="center"/>
    </xf>
    <xf numFmtId="0" fontId="15" fillId="3" borderId="2" xfId="18" applyFont="1" applyFill="1" applyBorder="1" applyAlignment="1">
      <alignment horizontal="right" vertical="center" wrapText="1"/>
    </xf>
    <xf numFmtId="0" fontId="15" fillId="3" borderId="2" xfId="18" applyFont="1" applyFill="1" applyBorder="1" applyAlignment="1">
      <alignment horizontal="center" vertical="center" wrapText="1"/>
    </xf>
    <xf numFmtId="0" fontId="15" fillId="3" borderId="3" xfId="18" applyFont="1" applyFill="1" applyBorder="1" applyAlignment="1">
      <alignment horizontal="center" vertical="center" wrapText="1"/>
    </xf>
    <xf numFmtId="0" fontId="11" fillId="3" borderId="5" xfId="23" applyFont="1" applyFill="1" applyBorder="1" applyAlignment="1">
      <alignment horizontal="center"/>
    </xf>
    <xf numFmtId="3" fontId="11" fillId="3" borderId="0" xfId="23" applyNumberFormat="1" applyFont="1" applyFill="1" applyBorder="1" applyAlignment="1">
      <alignment horizontal="right" vertical="top"/>
    </xf>
    <xf numFmtId="164" fontId="11" fillId="3" borderId="0" xfId="25" applyNumberFormat="1" applyFont="1" applyFill="1" applyBorder="1" applyAlignment="1">
      <alignment horizontal="center"/>
    </xf>
    <xf numFmtId="3" fontId="11" fillId="3" borderId="10" xfId="23" applyNumberFormat="1" applyFont="1" applyFill="1" applyBorder="1" applyAlignment="1">
      <alignment horizontal="right" vertical="top"/>
    </xf>
    <xf numFmtId="164" fontId="11" fillId="3" borderId="8" xfId="25" applyNumberFormat="1" applyFont="1" applyFill="1" applyBorder="1" applyAlignment="1">
      <alignment horizontal="center"/>
    </xf>
    <xf numFmtId="164" fontId="11" fillId="3" borderId="5" xfId="25" applyNumberFormat="1" applyFont="1" applyFill="1" applyBorder="1" applyAlignment="1">
      <alignment horizontal="center"/>
    </xf>
    <xf numFmtId="3" fontId="11" fillId="3" borderId="0" xfId="45" applyNumberFormat="1" applyFont="1" applyFill="1" applyBorder="1"/>
    <xf numFmtId="3" fontId="11" fillId="3" borderId="10" xfId="45" applyNumberFormat="1" applyFont="1" applyFill="1" applyBorder="1"/>
    <xf numFmtId="3" fontId="11" fillId="3" borderId="10" xfId="23" applyNumberFormat="1" applyFont="1" applyFill="1" applyBorder="1"/>
    <xf numFmtId="164" fontId="11" fillId="3" borderId="0" xfId="23" applyNumberFormat="1" applyFont="1" applyFill="1" applyBorder="1" applyAlignment="1">
      <alignment horizontal="center"/>
    </xf>
    <xf numFmtId="164" fontId="11" fillId="3" borderId="5" xfId="23" applyNumberFormat="1" applyFont="1" applyFill="1" applyBorder="1" applyAlignment="1">
      <alignment horizontal="center"/>
    </xf>
    <xf numFmtId="0" fontId="11" fillId="3" borderId="3" xfId="23" applyFont="1" applyFill="1" applyBorder="1" applyAlignment="1">
      <alignment horizontal="center"/>
    </xf>
    <xf numFmtId="3" fontId="11" fillId="3" borderId="9" xfId="23" applyNumberFormat="1" applyFont="1" applyFill="1" applyBorder="1" applyAlignment="1">
      <alignment horizontal="right" vertical="top"/>
    </xf>
    <xf numFmtId="3" fontId="11" fillId="3" borderId="2" xfId="23" applyNumberFormat="1" applyFont="1" applyFill="1" applyBorder="1" applyAlignment="1">
      <alignment horizontal="right" vertical="top"/>
    </xf>
    <xf numFmtId="164" fontId="11" fillId="3" borderId="2" xfId="25" applyNumberFormat="1" applyFont="1" applyFill="1" applyBorder="1" applyAlignment="1">
      <alignment horizontal="center"/>
    </xf>
    <xf numFmtId="3" fontId="11" fillId="3" borderId="9" xfId="23" applyNumberFormat="1" applyFont="1" applyFill="1" applyBorder="1"/>
    <xf numFmtId="164" fontId="11" fillId="3" borderId="2" xfId="23" applyNumberFormat="1" applyFont="1" applyFill="1" applyBorder="1" applyAlignment="1">
      <alignment horizontal="center"/>
    </xf>
    <xf numFmtId="164" fontId="11" fillId="3" borderId="3" xfId="23" applyNumberFormat="1" applyFont="1" applyFill="1" applyBorder="1" applyAlignment="1">
      <alignment horizontal="center"/>
    </xf>
    <xf numFmtId="166" fontId="11" fillId="3" borderId="0" xfId="44" applyNumberFormat="1" applyFont="1" applyFill="1" applyBorder="1"/>
    <xf numFmtId="164" fontId="11" fillId="3" borderId="0" xfId="25" applyNumberFormat="1" applyFont="1" applyFill="1" applyBorder="1"/>
    <xf numFmtId="0" fontId="11" fillId="3" borderId="0" xfId="23" applyFont="1" applyFill="1" applyBorder="1"/>
    <xf numFmtId="0" fontId="11" fillId="3" borderId="0" xfId="23" applyFont="1" applyFill="1" applyBorder="1" applyAlignment="1">
      <alignment horizontal="left"/>
    </xf>
    <xf numFmtId="0" fontId="11" fillId="3" borderId="0" xfId="23" applyFont="1" applyFill="1" applyAlignment="1">
      <alignment wrapText="1"/>
    </xf>
    <xf numFmtId="0" fontId="15" fillId="3" borderId="8" xfId="23" applyFont="1" applyFill="1" applyBorder="1" applyAlignment="1">
      <alignment horizontal="right" vertical="center" wrapText="1"/>
    </xf>
    <xf numFmtId="0" fontId="15" fillId="3" borderId="13" xfId="23" applyFont="1" applyFill="1" applyBorder="1" applyAlignment="1">
      <alignment horizontal="center" vertical="center" wrapText="1"/>
    </xf>
    <xf numFmtId="0" fontId="15" fillId="3" borderId="12" xfId="23" applyFont="1" applyFill="1" applyBorder="1" applyAlignment="1">
      <alignment horizontal="center" vertical="center" wrapText="1"/>
    </xf>
    <xf numFmtId="49" fontId="16" fillId="3" borderId="13" xfId="46" applyNumberFormat="1" applyFont="1" applyFill="1" applyBorder="1" applyAlignment="1">
      <alignment horizontal="center" vertical="center" wrapText="1"/>
    </xf>
    <xf numFmtId="49" fontId="16" fillId="3" borderId="12" xfId="46" applyNumberFormat="1" applyFont="1" applyFill="1" applyBorder="1" applyAlignment="1">
      <alignment horizontal="center" vertical="center" wrapText="1"/>
    </xf>
    <xf numFmtId="49" fontId="16" fillId="3" borderId="11" xfId="46" applyNumberFormat="1" applyFont="1" applyFill="1" applyBorder="1" applyAlignment="1">
      <alignment horizontal="center" vertical="center" wrapText="1"/>
    </xf>
    <xf numFmtId="49" fontId="16" fillId="3" borderId="9" xfId="46" applyNumberFormat="1" applyFont="1" applyFill="1" applyBorder="1" applyAlignment="1">
      <alignment horizontal="right" wrapText="1"/>
    </xf>
    <xf numFmtId="49" fontId="16" fillId="3" borderId="2" xfId="46" applyNumberFormat="1" applyFont="1" applyFill="1" applyBorder="1" applyAlignment="1">
      <alignment horizontal="center" wrapText="1"/>
    </xf>
    <xf numFmtId="49" fontId="16" fillId="3" borderId="1" xfId="46" applyNumberFormat="1" applyFont="1" applyFill="1" applyBorder="1" applyAlignment="1">
      <alignment horizontal="center" wrapText="1"/>
    </xf>
    <xf numFmtId="0" fontId="16" fillId="3" borderId="5" xfId="46" applyFont="1" applyFill="1" applyBorder="1" applyAlignment="1">
      <alignment horizontal="left"/>
    </xf>
    <xf numFmtId="3" fontId="16" fillId="3" borderId="10" xfId="22" applyNumberFormat="1" applyFont="1" applyFill="1" applyBorder="1"/>
    <xf numFmtId="164" fontId="15" fillId="3" borderId="0" xfId="23" applyNumberFormat="1" applyFont="1" applyFill="1" applyBorder="1" applyAlignment="1">
      <alignment horizontal="center"/>
    </xf>
    <xf numFmtId="164" fontId="15" fillId="3" borderId="4" xfId="23" applyNumberFormat="1" applyFont="1" applyFill="1" applyBorder="1" applyAlignment="1">
      <alignment horizontal="center"/>
    </xf>
    <xf numFmtId="49" fontId="12" fillId="3" borderId="10" xfId="46" applyNumberFormat="1" applyFont="1" applyFill="1" applyBorder="1" applyAlignment="1">
      <alignment wrapText="1"/>
    </xf>
    <xf numFmtId="3" fontId="16" fillId="3" borderId="10" xfId="22" applyNumberFormat="1" applyFont="1" applyFill="1" applyBorder="1" applyAlignment="1">
      <alignment horizontal="center" wrapText="1"/>
    </xf>
    <xf numFmtId="49" fontId="12" fillId="3" borderId="0" xfId="46" applyNumberFormat="1" applyFont="1" applyFill="1" applyBorder="1" applyAlignment="1">
      <alignment horizontal="center" wrapText="1"/>
    </xf>
    <xf numFmtId="49" fontId="12" fillId="3" borderId="4" xfId="46" applyNumberFormat="1" applyFont="1" applyFill="1" applyBorder="1" applyAlignment="1">
      <alignment horizontal="center" wrapText="1"/>
    </xf>
    <xf numFmtId="0" fontId="12" fillId="3" borderId="10" xfId="46" applyFont="1" applyFill="1" applyBorder="1" applyAlignment="1">
      <alignment horizontal="left"/>
    </xf>
    <xf numFmtId="3" fontId="12" fillId="3" borderId="10" xfId="22" applyNumberFormat="1" applyFont="1" applyFill="1" applyBorder="1" applyAlignment="1">
      <alignment wrapText="1"/>
    </xf>
    <xf numFmtId="164" fontId="11" fillId="3" borderId="4" xfId="23" applyNumberFormat="1" applyFont="1" applyFill="1" applyBorder="1" applyAlignment="1">
      <alignment horizontal="center"/>
    </xf>
    <xf numFmtId="0" fontId="12" fillId="3" borderId="5" xfId="46" applyFont="1" applyFill="1" applyBorder="1" applyAlignment="1">
      <alignment horizontal="left"/>
    </xf>
    <xf numFmtId="0" fontId="12" fillId="3" borderId="3" xfId="46" applyFont="1" applyFill="1" applyBorder="1" applyAlignment="1">
      <alignment horizontal="left"/>
    </xf>
    <xf numFmtId="3" fontId="12" fillId="3" borderId="9" xfId="22" applyNumberFormat="1" applyFont="1" applyFill="1" applyBorder="1"/>
    <xf numFmtId="164" fontId="11" fillId="3" borderId="1" xfId="23" applyNumberFormat="1" applyFont="1" applyFill="1" applyBorder="1" applyAlignment="1">
      <alignment horizontal="center"/>
    </xf>
    <xf numFmtId="0" fontId="55" fillId="3" borderId="0" xfId="23" applyFont="1" applyFill="1" applyBorder="1"/>
    <xf numFmtId="0" fontId="11" fillId="3" borderId="0" xfId="23" applyFont="1" applyFill="1" applyBorder="1"/>
    <xf numFmtId="0" fontId="15" fillId="3" borderId="14" xfId="23" applyFont="1" applyFill="1" applyBorder="1" applyAlignment="1">
      <alignment horizontal="left" vertical="center"/>
    </xf>
    <xf numFmtId="0" fontId="15" fillId="3" borderId="12" xfId="23" applyFont="1" applyFill="1" applyBorder="1" applyAlignment="1">
      <alignment horizontal="right" vertical="center" wrapText="1"/>
    </xf>
    <xf numFmtId="0" fontId="15" fillId="3" borderId="11" xfId="23" applyFont="1" applyFill="1" applyBorder="1" applyAlignment="1">
      <alignment horizontal="center" vertical="center" wrapText="1"/>
    </xf>
    <xf numFmtId="0" fontId="15" fillId="3" borderId="13" xfId="23" applyFont="1" applyFill="1" applyBorder="1" applyAlignment="1">
      <alignment horizontal="center" vertical="center" wrapText="1"/>
    </xf>
    <xf numFmtId="0" fontId="15" fillId="3" borderId="12" xfId="23" applyFont="1" applyFill="1" applyBorder="1" applyAlignment="1">
      <alignment horizontal="center" vertical="center" wrapText="1"/>
    </xf>
    <xf numFmtId="0" fontId="16" fillId="3" borderId="13" xfId="23" applyFont="1" applyFill="1" applyBorder="1" applyAlignment="1">
      <alignment horizontal="center" vertical="center" wrapText="1"/>
    </xf>
    <xf numFmtId="174" fontId="15" fillId="3" borderId="10" xfId="23" applyNumberFormat="1" applyFont="1" applyFill="1" applyBorder="1" applyAlignment="1">
      <alignment horizontal="right"/>
    </xf>
    <xf numFmtId="0" fontId="15" fillId="3" borderId="0" xfId="23" applyFont="1" applyFill="1" applyBorder="1" applyAlignment="1">
      <alignment horizontal="center"/>
    </xf>
    <xf numFmtId="9" fontId="16" fillId="3" borderId="10" xfId="18" applyNumberFormat="1" applyFont="1" applyFill="1" applyBorder="1" applyAlignment="1">
      <alignment horizontal="center" vertical="center" wrapText="1"/>
    </xf>
    <xf numFmtId="164" fontId="15" fillId="3" borderId="10" xfId="46" applyNumberFormat="1" applyFont="1" applyFill="1" applyBorder="1" applyAlignment="1">
      <alignment horizontal="center"/>
    </xf>
    <xf numFmtId="0" fontId="16" fillId="3" borderId="4" xfId="46" applyFont="1" applyFill="1" applyBorder="1" applyAlignment="1">
      <alignment horizontal="center"/>
    </xf>
    <xf numFmtId="0" fontId="11" fillId="3" borderId="10" xfId="23" applyFont="1" applyFill="1" applyBorder="1" applyAlignment="1"/>
    <xf numFmtId="164" fontId="12" fillId="3" borderId="10" xfId="26" applyNumberFormat="1" applyFont="1" applyFill="1" applyBorder="1" applyAlignment="1">
      <alignment horizontal="right"/>
    </xf>
    <xf numFmtId="167" fontId="15" fillId="3" borderId="0" xfId="12" applyNumberFormat="1" applyFont="1" applyFill="1" applyBorder="1" applyAlignment="1">
      <alignment horizontal="center" vertical="center" wrapText="1"/>
    </xf>
    <xf numFmtId="164" fontId="15" fillId="3" borderId="10" xfId="46" applyNumberFormat="1" applyFont="1" applyFill="1" applyBorder="1" applyAlignment="1"/>
    <xf numFmtId="0" fontId="12" fillId="3" borderId="4" xfId="46" applyFont="1" applyFill="1" applyBorder="1"/>
    <xf numFmtId="166" fontId="11" fillId="3" borderId="10" xfId="44" applyNumberFormat="1" applyFont="1" applyFill="1" applyBorder="1" applyAlignment="1">
      <alignment horizontal="center"/>
    </xf>
    <xf numFmtId="9" fontId="12" fillId="3" borderId="10" xfId="18" applyNumberFormat="1" applyFont="1" applyFill="1" applyBorder="1" applyAlignment="1">
      <alignment horizontal="center" wrapText="1"/>
    </xf>
    <xf numFmtId="164" fontId="11" fillId="3" borderId="10" xfId="46" applyNumberFormat="1" applyFont="1" applyFill="1" applyBorder="1" applyAlignment="1">
      <alignment horizontal="center"/>
    </xf>
    <xf numFmtId="0" fontId="11" fillId="3" borderId="10" xfId="23" applyFont="1" applyFill="1" applyBorder="1" applyAlignment="1">
      <alignment horizontal="center"/>
    </xf>
    <xf numFmtId="164" fontId="12" fillId="3" borderId="10" xfId="46" applyNumberFormat="1" applyFont="1" applyFill="1" applyBorder="1" applyAlignment="1">
      <alignment horizontal="center"/>
    </xf>
    <xf numFmtId="0" fontId="12" fillId="3" borderId="4" xfId="46" applyFont="1" applyFill="1" applyBorder="1" applyAlignment="1">
      <alignment horizontal="center"/>
    </xf>
    <xf numFmtId="166" fontId="11" fillId="3" borderId="9" xfId="44" applyNumberFormat="1" applyFont="1" applyFill="1" applyBorder="1" applyAlignment="1">
      <alignment horizontal="center"/>
    </xf>
    <xf numFmtId="0" fontId="11" fillId="3" borderId="2" xfId="23" applyFont="1" applyFill="1" applyBorder="1" applyAlignment="1">
      <alignment horizontal="center"/>
    </xf>
    <xf numFmtId="9" fontId="12" fillId="3" borderId="9" xfId="18" applyNumberFormat="1" applyFont="1" applyFill="1" applyBorder="1" applyAlignment="1">
      <alignment horizontal="center" wrapText="1"/>
    </xf>
    <xf numFmtId="0" fontId="11" fillId="3" borderId="1" xfId="23" quotePrefix="1" applyFont="1" applyFill="1" applyBorder="1" applyAlignment="1">
      <alignment horizontal="center"/>
    </xf>
    <xf numFmtId="164" fontId="11" fillId="3" borderId="9" xfId="46" applyNumberFormat="1" applyFont="1" applyFill="1" applyBorder="1" applyAlignment="1">
      <alignment horizontal="center"/>
    </xf>
    <xf numFmtId="166" fontId="11" fillId="3" borderId="0" xfId="44" applyNumberFormat="1" applyFont="1" applyFill="1" applyBorder="1" applyAlignment="1">
      <alignment horizontal="right"/>
    </xf>
    <xf numFmtId="0" fontId="11" fillId="3" borderId="0" xfId="23" quotePrefix="1" applyFont="1" applyFill="1" applyBorder="1" applyAlignment="1">
      <alignment horizontal="right"/>
    </xf>
    <xf numFmtId="164" fontId="11" fillId="3" borderId="0" xfId="25" quotePrefix="1" applyNumberFormat="1" applyFont="1" applyFill="1" applyBorder="1" applyAlignment="1">
      <alignment horizontal="right"/>
    </xf>
    <xf numFmtId="184" fontId="11" fillId="3" borderId="0" xfId="44" applyNumberFormat="1" applyFont="1" applyFill="1" applyBorder="1" applyAlignment="1">
      <alignment horizontal="right"/>
    </xf>
    <xf numFmtId="164" fontId="11" fillId="3" borderId="0" xfId="23" applyNumberFormat="1" applyFont="1" applyFill="1" applyBorder="1"/>
    <xf numFmtId="0" fontId="11" fillId="3" borderId="0" xfId="23" applyFont="1" applyFill="1" applyBorder="1" applyAlignment="1">
      <alignment wrapText="1"/>
    </xf>
    <xf numFmtId="0" fontId="15" fillId="3" borderId="13" xfId="23" applyFont="1" applyFill="1" applyBorder="1" applyAlignment="1">
      <alignment horizontal="left" vertical="center"/>
    </xf>
    <xf numFmtId="0" fontId="15" fillId="3" borderId="14" xfId="23" applyFont="1" applyFill="1" applyBorder="1" applyAlignment="1">
      <alignment horizontal="center" vertical="center" wrapText="1"/>
    </xf>
    <xf numFmtId="0" fontId="11" fillId="3" borderId="10" xfId="23" applyFont="1" applyFill="1" applyBorder="1"/>
    <xf numFmtId="0" fontId="11" fillId="3" borderId="5" xfId="23" applyFont="1" applyFill="1" applyBorder="1" applyAlignment="1">
      <alignment horizontal="center" wrapText="1"/>
    </xf>
    <xf numFmtId="0" fontId="11" fillId="3" borderId="0" xfId="23" applyFont="1" applyFill="1" applyBorder="1" applyAlignment="1">
      <alignment horizontal="center" wrapText="1"/>
    </xf>
    <xf numFmtId="0" fontId="11" fillId="3" borderId="4" xfId="23" applyFont="1" applyFill="1" applyBorder="1" applyAlignment="1">
      <alignment horizontal="center" wrapText="1"/>
    </xf>
    <xf numFmtId="0" fontId="11" fillId="3" borderId="5" xfId="18" applyNumberFormat="1" applyFont="1" applyFill="1" applyBorder="1" applyAlignment="1">
      <alignment horizontal="center" vertical="center"/>
    </xf>
    <xf numFmtId="167" fontId="11" fillId="3" borderId="0" xfId="18" applyNumberFormat="1" applyFont="1" applyFill="1" applyBorder="1" applyAlignment="1">
      <alignment horizontal="center" vertical="center"/>
    </xf>
    <xf numFmtId="167" fontId="11" fillId="3" borderId="4" xfId="18" applyNumberFormat="1" applyFont="1" applyFill="1" applyBorder="1" applyAlignment="1">
      <alignment horizontal="center" vertical="center"/>
    </xf>
    <xf numFmtId="0" fontId="11" fillId="3" borderId="4" xfId="46" quotePrefix="1" applyFont="1" applyFill="1" applyBorder="1" applyAlignment="1">
      <alignment horizontal="center"/>
    </xf>
    <xf numFmtId="0" fontId="11" fillId="3" borderId="4" xfId="23" applyFont="1" applyFill="1" applyBorder="1"/>
    <xf numFmtId="0" fontId="12" fillId="3" borderId="10" xfId="18" applyFont="1" applyFill="1" applyBorder="1"/>
    <xf numFmtId="0" fontId="33" fillId="3" borderId="4" xfId="18" applyFont="1" applyFill="1" applyBorder="1" applyAlignment="1">
      <alignment horizontal="center" vertical="top"/>
    </xf>
    <xf numFmtId="0" fontId="16" fillId="3" borderId="10" xfId="18" applyFont="1" applyFill="1" applyBorder="1"/>
    <xf numFmtId="0" fontId="15" fillId="3" borderId="5" xfId="18" applyNumberFormat="1" applyFont="1" applyFill="1" applyBorder="1" applyAlignment="1">
      <alignment horizontal="center" vertical="center"/>
    </xf>
    <xf numFmtId="167" fontId="15" fillId="3" borderId="0" xfId="18" applyNumberFormat="1" applyFont="1" applyFill="1" applyBorder="1" applyAlignment="1">
      <alignment horizontal="center" vertical="center"/>
    </xf>
    <xf numFmtId="167" fontId="15" fillId="3" borderId="4" xfId="18" applyNumberFormat="1" applyFont="1" applyFill="1" applyBorder="1" applyAlignment="1">
      <alignment horizontal="center" vertical="center"/>
    </xf>
    <xf numFmtId="0" fontId="44" fillId="3" borderId="4" xfId="18" applyFont="1" applyFill="1" applyBorder="1" applyAlignment="1">
      <alignment horizontal="center" vertical="top"/>
    </xf>
    <xf numFmtId="0" fontId="12" fillId="3" borderId="9" xfId="18" applyFont="1" applyFill="1" applyBorder="1"/>
    <xf numFmtId="0" fontId="11" fillId="3" borderId="3" xfId="18" applyNumberFormat="1" applyFont="1" applyFill="1" applyBorder="1" applyAlignment="1">
      <alignment horizontal="center" vertical="center"/>
    </xf>
    <xf numFmtId="167" fontId="11" fillId="3" borderId="9" xfId="18" applyNumberFormat="1" applyFont="1" applyFill="1" applyBorder="1" applyAlignment="1">
      <alignment horizontal="center" vertical="center"/>
    </xf>
    <xf numFmtId="167" fontId="11" fillId="3" borderId="1" xfId="18" applyNumberFormat="1" applyFont="1" applyFill="1" applyBorder="1" applyAlignment="1">
      <alignment horizontal="center" vertical="center"/>
    </xf>
    <xf numFmtId="0" fontId="33" fillId="3" borderId="1" xfId="18" applyFont="1" applyFill="1" applyBorder="1" applyAlignment="1">
      <alignment horizontal="center" vertical="top"/>
    </xf>
    <xf numFmtId="0" fontId="15" fillId="3" borderId="13" xfId="23" applyFont="1" applyFill="1" applyBorder="1"/>
    <xf numFmtId="0" fontId="15" fillId="3" borderId="13" xfId="23" applyFont="1" applyFill="1" applyBorder="1" applyAlignment="1">
      <alignment horizontal="right" vertical="center" wrapText="1"/>
    </xf>
    <xf numFmtId="0" fontId="15" fillId="3" borderId="11" xfId="23" applyFont="1" applyFill="1" applyBorder="1" applyAlignment="1">
      <alignment horizontal="right" vertical="center" wrapText="1"/>
    </xf>
    <xf numFmtId="0" fontId="15" fillId="3" borderId="13" xfId="23" applyFont="1" applyFill="1" applyBorder="1" applyAlignment="1">
      <alignment horizontal="center" wrapText="1"/>
    </xf>
    <xf numFmtId="3" fontId="11" fillId="3" borderId="10" xfId="48" applyNumberFormat="1" applyFont="1" applyFill="1" applyBorder="1" applyAlignment="1" applyProtection="1">
      <alignment vertical="center"/>
    </xf>
    <xf numFmtId="174" fontId="11" fillId="3" borderId="4" xfId="49" applyNumberFormat="1" applyFont="1" applyFill="1" applyBorder="1" applyAlignment="1" applyProtection="1">
      <alignment vertical="center"/>
    </xf>
    <xf numFmtId="174" fontId="11" fillId="3" borderId="10" xfId="18" applyNumberFormat="1" applyFont="1" applyFill="1" applyBorder="1" applyAlignment="1" applyProtection="1">
      <alignment vertical="center"/>
    </xf>
    <xf numFmtId="174" fontId="11" fillId="3" borderId="0" xfId="50" applyNumberFormat="1" applyFont="1" applyFill="1" applyBorder="1" applyAlignment="1">
      <alignment horizontal="right"/>
    </xf>
    <xf numFmtId="171" fontId="11" fillId="3" borderId="10" xfId="48" applyNumberFormat="1" applyFont="1" applyFill="1" applyBorder="1" applyAlignment="1" applyProtection="1">
      <alignment horizontal="center" vertical="center"/>
    </xf>
    <xf numFmtId="3" fontId="11" fillId="3" borderId="4" xfId="23" applyNumberFormat="1" applyFont="1" applyFill="1" applyBorder="1"/>
    <xf numFmtId="37" fontId="11" fillId="3" borderId="10" xfId="23" applyNumberFormat="1" applyFont="1" applyFill="1" applyBorder="1"/>
    <xf numFmtId="3" fontId="11" fillId="3" borderId="0" xfId="49" applyNumberFormat="1" applyFont="1" applyFill="1" applyBorder="1" applyAlignment="1">
      <alignment horizontal="right"/>
    </xf>
    <xf numFmtId="167" fontId="11" fillId="3" borderId="10" xfId="23" applyNumberFormat="1" applyFont="1" applyFill="1" applyBorder="1" applyAlignment="1">
      <alignment horizontal="center"/>
    </xf>
    <xf numFmtId="3" fontId="20" fillId="3" borderId="0" xfId="18" applyNumberFormat="1" applyFont="1" applyFill="1" applyAlignment="1" applyProtection="1">
      <alignment vertical="center"/>
    </xf>
    <xf numFmtId="3" fontId="20" fillId="3" borderId="10" xfId="18" applyNumberFormat="1" applyFont="1" applyFill="1" applyBorder="1" applyAlignment="1" applyProtection="1">
      <alignment vertical="center"/>
    </xf>
    <xf numFmtId="3" fontId="11" fillId="3" borderId="0" xfId="47" applyNumberFormat="1" applyFont="1" applyFill="1" applyBorder="1" applyAlignment="1">
      <alignment horizontal="right"/>
    </xf>
    <xf numFmtId="171" fontId="20" fillId="3" borderId="10" xfId="18" applyNumberFormat="1" applyFont="1" applyFill="1" applyBorder="1" applyAlignment="1" applyProtection="1">
      <alignment horizontal="center" vertical="center"/>
    </xf>
    <xf numFmtId="3" fontId="15" fillId="3" borderId="10" xfId="48" applyNumberFormat="1" applyFont="1" applyFill="1" applyBorder="1" applyAlignment="1" applyProtection="1">
      <alignment vertical="center"/>
    </xf>
    <xf numFmtId="3" fontId="24" fillId="3" borderId="0" xfId="18" applyNumberFormat="1" applyFont="1" applyFill="1" applyAlignment="1" applyProtection="1">
      <alignment vertical="center"/>
    </xf>
    <xf numFmtId="3" fontId="24" fillId="3" borderId="10" xfId="18" applyNumberFormat="1" applyFont="1" applyFill="1" applyBorder="1" applyAlignment="1" applyProtection="1">
      <alignment vertical="center"/>
    </xf>
    <xf numFmtId="3" fontId="15" fillId="3" borderId="0" xfId="47" applyNumberFormat="1" applyFont="1" applyFill="1" applyBorder="1" applyAlignment="1">
      <alignment horizontal="right"/>
    </xf>
    <xf numFmtId="164" fontId="15" fillId="3" borderId="0" xfId="25" applyNumberFormat="1" applyFont="1" applyFill="1" applyBorder="1" applyAlignment="1">
      <alignment horizontal="center"/>
    </xf>
    <xf numFmtId="171" fontId="24" fillId="3" borderId="10" xfId="18" applyNumberFormat="1" applyFont="1" applyFill="1" applyBorder="1" applyAlignment="1" applyProtection="1">
      <alignment horizontal="center" vertical="center"/>
    </xf>
    <xf numFmtId="3" fontId="11" fillId="3" borderId="9" xfId="48" applyNumberFormat="1" applyFont="1" applyFill="1" applyBorder="1" applyAlignment="1" applyProtection="1">
      <alignment vertical="center"/>
    </xf>
    <xf numFmtId="3" fontId="20" fillId="3" borderId="1" xfId="18" applyNumberFormat="1" applyFont="1" applyFill="1" applyBorder="1" applyAlignment="1" applyProtection="1">
      <alignment vertical="center"/>
    </xf>
    <xf numFmtId="3" fontId="20" fillId="3" borderId="9" xfId="18" applyNumberFormat="1" applyFont="1" applyFill="1" applyBorder="1" applyAlignment="1" applyProtection="1">
      <alignment vertical="center"/>
    </xf>
    <xf numFmtId="3" fontId="11" fillId="3" borderId="9" xfId="47" applyNumberFormat="1" applyFont="1" applyFill="1" applyBorder="1" applyAlignment="1">
      <alignment horizontal="right"/>
    </xf>
    <xf numFmtId="171" fontId="20" fillId="3" borderId="9" xfId="18" applyNumberFormat="1" applyFont="1" applyFill="1" applyBorder="1" applyAlignment="1" applyProtection="1">
      <alignment horizontal="center" vertical="center"/>
    </xf>
    <xf numFmtId="167" fontId="11" fillId="3" borderId="0" xfId="23" applyNumberFormat="1" applyFont="1" applyFill="1" applyBorder="1"/>
    <xf numFmtId="0" fontId="15" fillId="3" borderId="8" xfId="0" applyFont="1" applyFill="1" applyBorder="1" applyAlignment="1">
      <alignment horizontal="center" vertical="center"/>
    </xf>
    <xf numFmtId="0" fontId="15" fillId="3" borderId="15" xfId="0" applyFont="1" applyFill="1" applyBorder="1" applyAlignment="1">
      <alignment horizontal="right" vertical="center" wrapText="1"/>
    </xf>
    <xf numFmtId="0" fontId="15" fillId="3" borderId="25" xfId="0" applyFont="1" applyFill="1" applyBorder="1" applyAlignment="1">
      <alignment horizontal="center" vertical="center" wrapText="1"/>
    </xf>
    <xf numFmtId="0" fontId="15" fillId="3" borderId="24" xfId="0" applyFont="1" applyFill="1" applyBorder="1" applyAlignment="1">
      <alignment horizontal="center" vertical="center" wrapText="1"/>
    </xf>
    <xf numFmtId="49" fontId="15" fillId="3" borderId="15" xfId="0" applyNumberFormat="1" applyFont="1" applyFill="1" applyBorder="1" applyAlignment="1">
      <alignment horizontal="right" vertical="center" wrapText="1"/>
    </xf>
    <xf numFmtId="0" fontId="15" fillId="3" borderId="8" xfId="0" applyFont="1" applyFill="1" applyBorder="1" applyAlignment="1">
      <alignment horizontal="center" vertical="center" wrapText="1"/>
    </xf>
    <xf numFmtId="0" fontId="15" fillId="3" borderId="3" xfId="0" applyFont="1" applyFill="1" applyBorder="1" applyAlignment="1">
      <alignment horizontal="center" vertical="center"/>
    </xf>
    <xf numFmtId="0" fontId="15" fillId="3" borderId="9" xfId="0" applyFont="1" applyFill="1" applyBorder="1" applyAlignment="1">
      <alignment horizontal="right" vertical="center" wrapText="1"/>
    </xf>
    <xf numFmtId="0" fontId="15" fillId="3" borderId="2" xfId="0" applyFont="1" applyFill="1" applyBorder="1" applyAlignment="1">
      <alignment horizontal="right" vertical="center" wrapText="1"/>
    </xf>
    <xf numFmtId="0" fontId="15" fillId="3" borderId="2" xfId="0" applyFont="1" applyFill="1" applyBorder="1" applyAlignment="1">
      <alignment horizontal="center" vertical="center" wrapText="1"/>
    </xf>
    <xf numFmtId="49" fontId="15" fillId="3" borderId="9" xfId="0" applyNumberFormat="1" applyFont="1" applyFill="1" applyBorder="1" applyAlignment="1">
      <alignment horizontal="right" vertical="center" wrapText="1"/>
    </xf>
    <xf numFmtId="0" fontId="15" fillId="3" borderId="3" xfId="0" applyFont="1" applyFill="1" applyBorder="1" applyAlignment="1">
      <alignment horizontal="center" vertical="center" wrapText="1"/>
    </xf>
    <xf numFmtId="41" fontId="11" fillId="3" borderId="0" xfId="0" applyNumberFormat="1" applyFont="1" applyFill="1" applyBorder="1"/>
    <xf numFmtId="0" fontId="11" fillId="3" borderId="0" xfId="0" applyFont="1" applyFill="1" applyBorder="1" applyAlignment="1">
      <alignment horizontal="center"/>
    </xf>
    <xf numFmtId="0" fontId="11" fillId="3" borderId="4" xfId="0" applyFont="1" applyFill="1" applyBorder="1" applyAlignment="1">
      <alignment horizontal="center"/>
    </xf>
    <xf numFmtId="164" fontId="11" fillId="3" borderId="4" xfId="0" applyNumberFormat="1" applyFont="1" applyFill="1" applyBorder="1" applyAlignment="1">
      <alignment horizontal="center"/>
    </xf>
    <xf numFmtId="164" fontId="11" fillId="3" borderId="0" xfId="0" applyNumberFormat="1" applyFont="1" applyFill="1" applyBorder="1" applyAlignment="1">
      <alignment horizontal="center"/>
    </xf>
    <xf numFmtId="0" fontId="11" fillId="3" borderId="3" xfId="0" applyFont="1" applyFill="1" applyBorder="1" applyAlignment="1">
      <alignment horizontal="center"/>
    </xf>
    <xf numFmtId="41" fontId="11" fillId="3" borderId="2" xfId="0" applyNumberFormat="1" applyFont="1" applyFill="1" applyBorder="1"/>
    <xf numFmtId="3" fontId="11" fillId="3" borderId="2" xfId="0" applyNumberFormat="1" applyFont="1" applyFill="1" applyBorder="1"/>
    <xf numFmtId="164" fontId="11" fillId="3" borderId="2" xfId="0" applyNumberFormat="1" applyFont="1" applyFill="1" applyBorder="1" applyAlignment="1">
      <alignment horizontal="center"/>
    </xf>
    <xf numFmtId="3" fontId="11" fillId="3" borderId="9" xfId="0" applyNumberFormat="1" applyFont="1" applyFill="1" applyBorder="1"/>
    <xf numFmtId="164" fontId="11" fillId="3" borderId="1" xfId="0" applyNumberFormat="1" applyFont="1" applyFill="1" applyBorder="1" applyAlignment="1">
      <alignment horizontal="center"/>
    </xf>
    <xf numFmtId="164" fontId="11" fillId="3" borderId="3" xfId="0" applyNumberFormat="1" applyFont="1" applyFill="1" applyBorder="1" applyAlignment="1">
      <alignment horizontal="center"/>
    </xf>
    <xf numFmtId="41" fontId="11" fillId="3" borderId="0" xfId="0" applyNumberFormat="1" applyFont="1" applyFill="1"/>
    <xf numFmtId="3" fontId="11" fillId="3" borderId="0" xfId="0" applyNumberFormat="1" applyFont="1" applyFill="1"/>
    <xf numFmtId="164" fontId="11" fillId="3" borderId="0" xfId="0" applyNumberFormat="1" applyFont="1" applyFill="1" applyBorder="1"/>
    <xf numFmtId="164" fontId="11" fillId="3" borderId="0" xfId="0" applyNumberFormat="1" applyFont="1" applyFill="1"/>
    <xf numFmtId="0" fontId="11" fillId="3" borderId="0" xfId="0" applyFont="1" applyFill="1" applyAlignment="1">
      <alignment wrapText="1"/>
    </xf>
    <xf numFmtId="0" fontId="15" fillId="3" borderId="15" xfId="0" applyFont="1" applyFill="1" applyBorder="1" applyAlignment="1">
      <alignment horizontal="right" vertical="center"/>
    </xf>
    <xf numFmtId="0" fontId="15" fillId="3" borderId="7" xfId="0" applyFont="1" applyFill="1" applyBorder="1" applyAlignment="1">
      <alignment horizontal="right" vertical="center"/>
    </xf>
    <xf numFmtId="0" fontId="15" fillId="3" borderId="6" xfId="0" applyFont="1" applyFill="1" applyBorder="1" applyAlignment="1">
      <alignment horizontal="right" vertical="center"/>
    </xf>
    <xf numFmtId="49" fontId="15" fillId="3" borderId="15" xfId="0" applyNumberFormat="1" applyFont="1" applyFill="1" applyBorder="1" applyAlignment="1">
      <alignment horizontal="center" vertical="center"/>
    </xf>
    <xf numFmtId="49" fontId="15" fillId="3" borderId="7" xfId="0" applyNumberFormat="1" applyFont="1" applyFill="1" applyBorder="1" applyAlignment="1">
      <alignment horizontal="center" vertical="center"/>
    </xf>
    <xf numFmtId="49" fontId="15" fillId="3" borderId="6" xfId="0" applyNumberFormat="1" applyFont="1" applyFill="1" applyBorder="1" applyAlignment="1">
      <alignment horizontal="center" vertical="center"/>
    </xf>
    <xf numFmtId="0" fontId="15" fillId="3" borderId="15" xfId="0" applyFont="1" applyFill="1" applyBorder="1" applyAlignment="1">
      <alignment horizontal="center" vertical="center"/>
    </xf>
    <xf numFmtId="0" fontId="15" fillId="3" borderId="7" xfId="0" applyFont="1" applyFill="1" applyBorder="1" applyAlignment="1">
      <alignment horizontal="center" vertical="center" wrapText="1"/>
    </xf>
    <xf numFmtId="0" fontId="15" fillId="3" borderId="6" xfId="0" applyFont="1" applyFill="1" applyBorder="1" applyAlignment="1">
      <alignment horizontal="center" vertical="center"/>
    </xf>
    <xf numFmtId="0" fontId="15" fillId="3" borderId="9" xfId="0" applyFont="1" applyFill="1" applyBorder="1" applyAlignment="1">
      <alignment horizontal="right" vertical="center"/>
    </xf>
    <xf numFmtId="0" fontId="15" fillId="3" borderId="2" xfId="0" applyFont="1" applyFill="1" applyBorder="1" applyAlignment="1">
      <alignment horizontal="right" vertical="center"/>
    </xf>
    <xf numFmtId="0" fontId="15" fillId="3" borderId="1" xfId="0" applyFont="1" applyFill="1" applyBorder="1" applyAlignment="1">
      <alignment horizontal="right" vertical="center"/>
    </xf>
    <xf numFmtId="0" fontId="15" fillId="3" borderId="13" xfId="0" applyFont="1" applyFill="1" applyBorder="1" applyAlignment="1">
      <alignment horizontal="right" vertical="center" wrapText="1"/>
    </xf>
    <xf numFmtId="0" fontId="15" fillId="3" borderId="12" xfId="0" applyFont="1" applyFill="1" applyBorder="1" applyAlignment="1">
      <alignment horizontal="right" vertical="center" wrapText="1"/>
    </xf>
    <xf numFmtId="0" fontId="15" fillId="3" borderId="11" xfId="0" applyFont="1" applyFill="1" applyBorder="1" applyAlignment="1">
      <alignment horizontal="right" vertical="center" wrapText="1"/>
    </xf>
    <xf numFmtId="0" fontId="15" fillId="3" borderId="13"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1" fillId="3" borderId="10" xfId="0" applyFont="1" applyFill="1" applyBorder="1"/>
    <xf numFmtId="41" fontId="11" fillId="3" borderId="10" xfId="0" applyNumberFormat="1" applyFont="1" applyFill="1" applyBorder="1"/>
    <xf numFmtId="41" fontId="11" fillId="3" borderId="4" xfId="0" applyNumberFormat="1" applyFont="1" applyFill="1" applyBorder="1"/>
    <xf numFmtId="164" fontId="11" fillId="3" borderId="10" xfId="0" applyNumberFormat="1" applyFont="1" applyFill="1" applyBorder="1" applyAlignment="1">
      <alignment horizontal="center"/>
    </xf>
    <xf numFmtId="0" fontId="11" fillId="3" borderId="10" xfId="0" applyFont="1" applyFill="1" applyBorder="1" applyAlignment="1">
      <alignment horizontal="center"/>
    </xf>
    <xf numFmtId="1" fontId="11" fillId="3" borderId="4" xfId="0" applyNumberFormat="1" applyFont="1" applyFill="1" applyBorder="1" applyAlignment="1">
      <alignment horizontal="center"/>
    </xf>
    <xf numFmtId="164" fontId="11" fillId="3" borderId="10" xfId="0" applyNumberFormat="1" applyFont="1" applyFill="1" applyBorder="1"/>
    <xf numFmtId="164" fontId="11" fillId="3" borderId="4" xfId="0" applyNumberFormat="1" applyFont="1" applyFill="1" applyBorder="1"/>
    <xf numFmtId="1" fontId="11" fillId="3" borderId="10" xfId="0" applyNumberFormat="1" applyFont="1" applyFill="1" applyBorder="1" applyAlignment="1">
      <alignment horizontal="center"/>
    </xf>
    <xf numFmtId="1" fontId="11" fillId="3" borderId="0" xfId="0" applyNumberFormat="1" applyFont="1" applyFill="1" applyBorder="1" applyAlignment="1">
      <alignment horizontal="center"/>
    </xf>
    <xf numFmtId="0" fontId="11" fillId="3" borderId="9" xfId="0" applyFont="1" applyFill="1" applyBorder="1"/>
    <xf numFmtId="41" fontId="11" fillId="3" borderId="9" xfId="0" applyNumberFormat="1" applyFont="1" applyFill="1" applyBorder="1"/>
    <xf numFmtId="41" fontId="11" fillId="3" borderId="1" xfId="0" applyNumberFormat="1" applyFont="1" applyFill="1" applyBorder="1"/>
    <xf numFmtId="164" fontId="11" fillId="3" borderId="9" xfId="0" applyNumberFormat="1" applyFont="1" applyFill="1" applyBorder="1" applyAlignment="1">
      <alignment horizontal="center"/>
    </xf>
    <xf numFmtId="1" fontId="11" fillId="3" borderId="9" xfId="0" applyNumberFormat="1" applyFont="1" applyFill="1" applyBorder="1" applyAlignment="1">
      <alignment horizontal="center"/>
    </xf>
    <xf numFmtId="1" fontId="11" fillId="3" borderId="2" xfId="0" applyNumberFormat="1" applyFont="1" applyFill="1" applyBorder="1" applyAlignment="1">
      <alignment horizontal="center"/>
    </xf>
    <xf numFmtId="1" fontId="11" fillId="3" borderId="1" xfId="0" applyNumberFormat="1" applyFont="1" applyFill="1" applyBorder="1" applyAlignment="1">
      <alignment horizontal="center"/>
    </xf>
    <xf numFmtId="0" fontId="11" fillId="3" borderId="0" xfId="0" applyFont="1" applyFill="1"/>
    <xf numFmtId="49" fontId="15" fillId="3" borderId="15" xfId="0" applyNumberFormat="1" applyFont="1" applyFill="1" applyBorder="1" applyAlignment="1">
      <alignment horizontal="center" vertical="center" wrapText="1"/>
    </xf>
    <xf numFmtId="49" fontId="15" fillId="3" borderId="6" xfId="0" applyNumberFormat="1" applyFont="1" applyFill="1" applyBorder="1" applyAlignment="1">
      <alignment horizontal="center" vertical="center" wrapText="1"/>
    </xf>
    <xf numFmtId="0" fontId="15" fillId="3" borderId="13" xfId="0" applyFont="1" applyFill="1" applyBorder="1" applyAlignment="1">
      <alignment horizontal="center"/>
    </xf>
    <xf numFmtId="0" fontId="15" fillId="3" borderId="11" xfId="0" applyFont="1" applyFill="1" applyBorder="1" applyAlignment="1">
      <alignment horizontal="center"/>
    </xf>
    <xf numFmtId="0" fontId="15" fillId="3" borderId="12" xfId="0" applyFont="1" applyFill="1" applyBorder="1" applyAlignment="1">
      <alignment horizontal="center"/>
    </xf>
    <xf numFmtId="0" fontId="11" fillId="3" borderId="10" xfId="0" applyFont="1" applyFill="1" applyBorder="1" applyAlignment="1">
      <alignment horizontal="right"/>
    </xf>
    <xf numFmtId="0" fontId="11" fillId="3" borderId="6" xfId="0" applyFont="1" applyFill="1" applyBorder="1" applyAlignment="1">
      <alignment horizontal="right"/>
    </xf>
    <xf numFmtId="0" fontId="11" fillId="3" borderId="7" xfId="0" applyFont="1" applyFill="1" applyBorder="1" applyAlignment="1">
      <alignment horizontal="right"/>
    </xf>
    <xf numFmtId="0" fontId="11" fillId="3" borderId="0" xfId="0" applyFont="1" applyFill="1" applyBorder="1" applyAlignment="1">
      <alignment horizontal="right"/>
    </xf>
    <xf numFmtId="193" fontId="11" fillId="3" borderId="0" xfId="0" applyNumberFormat="1" applyFont="1" applyFill="1" applyBorder="1" applyAlignment="1">
      <alignment horizontal="right"/>
    </xf>
    <xf numFmtId="37" fontId="11" fillId="3" borderId="10" xfId="0" applyNumberFormat="1" applyFont="1" applyFill="1" applyBorder="1" applyAlignment="1">
      <alignment horizontal="right"/>
    </xf>
    <xf numFmtId="164" fontId="11" fillId="3" borderId="4" xfId="0" applyNumberFormat="1" applyFont="1" applyFill="1" applyBorder="1" applyAlignment="1">
      <alignment horizontal="right"/>
    </xf>
    <xf numFmtId="37" fontId="11" fillId="3" borderId="0" xfId="0" applyNumberFormat="1" applyFont="1" applyFill="1" applyBorder="1" applyAlignment="1">
      <alignment horizontal="right"/>
    </xf>
    <xf numFmtId="164" fontId="11" fillId="3" borderId="0" xfId="0" applyNumberFormat="1" applyFont="1" applyFill="1" applyBorder="1" applyAlignment="1">
      <alignment horizontal="right"/>
    </xf>
    <xf numFmtId="0" fontId="11" fillId="3" borderId="3" xfId="0" applyFont="1" applyFill="1" applyBorder="1"/>
    <xf numFmtId="37" fontId="11" fillId="3" borderId="9" xfId="0" applyNumberFormat="1" applyFont="1" applyFill="1" applyBorder="1" applyAlignment="1">
      <alignment horizontal="right"/>
    </xf>
    <xf numFmtId="164" fontId="11" fillId="3" borderId="1" xfId="0" applyNumberFormat="1" applyFont="1" applyFill="1" applyBorder="1" applyAlignment="1">
      <alignment horizontal="right"/>
    </xf>
    <xf numFmtId="37" fontId="11" fillId="3" borderId="2" xfId="0" applyNumberFormat="1" applyFont="1" applyFill="1" applyBorder="1" applyAlignment="1">
      <alignment horizontal="right"/>
    </xf>
    <xf numFmtId="164" fontId="11" fillId="3" borderId="2" xfId="0" applyNumberFormat="1" applyFont="1" applyFill="1" applyBorder="1" applyAlignment="1">
      <alignment horizontal="right"/>
    </xf>
    <xf numFmtId="0" fontId="11" fillId="3" borderId="0" xfId="0" applyFont="1" applyFill="1" applyBorder="1"/>
    <xf numFmtId="37" fontId="11" fillId="3" borderId="0" xfId="0" applyNumberFormat="1" applyFont="1" applyFill="1" applyBorder="1"/>
    <xf numFmtId="193" fontId="11" fillId="3" borderId="0" xfId="0" applyNumberFormat="1" applyFont="1" applyFill="1" applyBorder="1"/>
    <xf numFmtId="0" fontId="15" fillId="3" borderId="14" xfId="0" applyFont="1" applyFill="1" applyBorder="1" applyAlignment="1">
      <alignment vertical="center" wrapText="1"/>
    </xf>
    <xf numFmtId="3" fontId="11" fillId="3" borderId="15" xfId="0" applyNumberFormat="1" applyFont="1" applyFill="1" applyBorder="1"/>
    <xf numFmtId="0" fontId="11" fillId="3" borderId="4" xfId="0" applyFont="1" applyFill="1" applyBorder="1"/>
    <xf numFmtId="9" fontId="11" fillId="3" borderId="9" xfId="0" applyNumberFormat="1" applyFont="1" applyFill="1" applyBorder="1"/>
    <xf numFmtId="164" fontId="11" fillId="3" borderId="2" xfId="0" applyNumberFormat="1" applyFont="1" applyFill="1" applyBorder="1"/>
    <xf numFmtId="164" fontId="11" fillId="3" borderId="1" xfId="0" applyNumberFormat="1" applyFont="1" applyFill="1" applyBorder="1"/>
    <xf numFmtId="9" fontId="11" fillId="3" borderId="0" xfId="0" applyNumberFormat="1" applyFont="1" applyFill="1"/>
    <xf numFmtId="0" fontId="15" fillId="3" borderId="14" xfId="0" applyFont="1" applyFill="1" applyBorder="1" applyAlignment="1">
      <alignment horizontal="center" vertical="center" wrapText="1"/>
    </xf>
    <xf numFmtId="174" fontId="11" fillId="3" borderId="0" xfId="0" applyNumberFormat="1" applyFont="1" applyFill="1" applyBorder="1"/>
    <xf numFmtId="167" fontId="11" fillId="3" borderId="0" xfId="0" applyNumberFormat="1" applyFont="1" applyFill="1" applyBorder="1" applyAlignment="1">
      <alignment horizontal="center"/>
    </xf>
    <xf numFmtId="5" fontId="11" fillId="3" borderId="0" xfId="0" applyNumberFormat="1" applyFont="1" applyFill="1" applyBorder="1" applyAlignment="1">
      <alignment horizontal="center"/>
    </xf>
    <xf numFmtId="5" fontId="11" fillId="3" borderId="4" xfId="0" applyNumberFormat="1" applyFont="1" applyFill="1" applyBorder="1" applyAlignment="1">
      <alignment horizontal="center"/>
    </xf>
    <xf numFmtId="174" fontId="11" fillId="3" borderId="2" xfId="0" applyNumberFormat="1" applyFont="1" applyFill="1" applyBorder="1"/>
    <xf numFmtId="167" fontId="11" fillId="3" borderId="2" xfId="0" applyNumberFormat="1" applyFont="1" applyFill="1" applyBorder="1" applyAlignment="1">
      <alignment horizontal="center"/>
    </xf>
    <xf numFmtId="5" fontId="11" fillId="3" borderId="2" xfId="0" applyNumberFormat="1" applyFont="1" applyFill="1" applyBorder="1" applyAlignment="1">
      <alignment horizontal="center"/>
    </xf>
    <xf numFmtId="5" fontId="11" fillId="3" borderId="1" xfId="0" applyNumberFormat="1" applyFont="1" applyFill="1" applyBorder="1" applyAlignment="1">
      <alignment horizontal="center"/>
    </xf>
    <xf numFmtId="0" fontId="15" fillId="3" borderId="13" xfId="0" applyFont="1" applyFill="1" applyBorder="1" applyAlignment="1">
      <alignment vertical="center"/>
    </xf>
    <xf numFmtId="14" fontId="15" fillId="3" borderId="14" xfId="0" applyNumberFormat="1" applyFont="1" applyFill="1" applyBorder="1" applyAlignment="1">
      <alignment horizontal="right" vertical="center"/>
    </xf>
    <xf numFmtId="14" fontId="15" fillId="3" borderId="13" xfId="0" applyNumberFormat="1" applyFont="1" applyFill="1" applyBorder="1" applyAlignment="1">
      <alignment horizontal="right" vertical="center"/>
    </xf>
    <xf numFmtId="14" fontId="15" fillId="3" borderId="12" xfId="0" applyNumberFormat="1" applyFont="1" applyFill="1" applyBorder="1" applyAlignment="1">
      <alignment horizontal="right" vertical="center"/>
    </xf>
    <xf numFmtId="0" fontId="15" fillId="3" borderId="12" xfId="0" applyFont="1" applyFill="1" applyBorder="1" applyAlignment="1">
      <alignment horizontal="right" vertical="center"/>
    </xf>
    <xf numFmtId="0" fontId="15" fillId="3" borderId="11" xfId="0" applyFont="1" applyFill="1" applyBorder="1" applyAlignment="1">
      <alignment horizontal="right" vertical="center"/>
    </xf>
    <xf numFmtId="0" fontId="11" fillId="3" borderId="6" xfId="0" applyFont="1" applyFill="1" applyBorder="1"/>
    <xf numFmtId="0" fontId="11" fillId="3" borderId="5" xfId="0" applyFont="1" applyFill="1" applyBorder="1" applyAlignment="1">
      <alignment horizontal="left" indent="1"/>
    </xf>
    <xf numFmtId="174" fontId="11" fillId="3" borderId="4" xfId="0" applyNumberFormat="1" applyFont="1" applyFill="1" applyBorder="1"/>
    <xf numFmtId="0" fontId="11" fillId="3" borderId="3" xfId="0" applyFont="1" applyFill="1" applyBorder="1" applyAlignment="1">
      <alignment horizontal="left" indent="1"/>
    </xf>
    <xf numFmtId="174" fontId="11" fillId="3" borderId="1" xfId="0" applyNumberFormat="1" applyFont="1" applyFill="1" applyBorder="1"/>
    <xf numFmtId="6" fontId="11" fillId="3" borderId="0" xfId="0" applyNumberFormat="1" applyFont="1" applyFill="1"/>
    <xf numFmtId="0" fontId="0" fillId="3" borderId="0" xfId="0" applyFill="1"/>
    <xf numFmtId="0" fontId="15" fillId="3" borderId="15" xfId="0" applyFont="1" applyFill="1" applyBorder="1" applyAlignment="1">
      <alignment horizontal="left" vertical="center"/>
    </xf>
    <xf numFmtId="0" fontId="15" fillId="3" borderId="13" xfId="0" applyFont="1" applyFill="1" applyBorder="1" applyAlignment="1">
      <alignment horizontal="center" wrapText="1"/>
    </xf>
    <xf numFmtId="0" fontId="15" fillId="3" borderId="11" xfId="0" applyFont="1" applyFill="1" applyBorder="1" applyAlignment="1">
      <alignment horizontal="center" wrapText="1"/>
    </xf>
    <xf numFmtId="0" fontId="15" fillId="3" borderId="9" xfId="0" applyFont="1" applyFill="1" applyBorder="1" applyAlignment="1">
      <alignment horizontal="left" vertical="center"/>
    </xf>
    <xf numFmtId="0" fontId="15" fillId="3" borderId="13" xfId="0" applyFont="1" applyFill="1" applyBorder="1" applyAlignment="1">
      <alignment horizontal="right" wrapText="1"/>
    </xf>
    <xf numFmtId="0" fontId="15" fillId="3" borderId="2" xfId="0" applyFont="1" applyFill="1" applyBorder="1" applyAlignment="1">
      <alignment horizontal="center" wrapText="1"/>
    </xf>
    <xf numFmtId="0" fontId="15" fillId="3" borderId="11" xfId="0" applyFont="1" applyFill="1" applyBorder="1" applyAlignment="1">
      <alignment horizontal="center" wrapText="1"/>
    </xf>
    <xf numFmtId="0" fontId="11" fillId="3" borderId="9" xfId="0" applyFont="1" applyFill="1" applyBorder="1" applyAlignment="1">
      <alignment horizontal="centerContinuous"/>
    </xf>
    <xf numFmtId="0" fontId="11" fillId="3" borderId="2" xfId="0" applyFont="1" applyFill="1" applyBorder="1" applyAlignment="1">
      <alignment horizontal="centerContinuous"/>
    </xf>
    <xf numFmtId="0" fontId="11" fillId="3" borderId="2" xfId="0" applyFont="1" applyFill="1" applyBorder="1"/>
    <xf numFmtId="164" fontId="27" fillId="3" borderId="1" xfId="0" applyNumberFormat="1" applyFont="1" applyFill="1" applyBorder="1" applyAlignment="1">
      <alignment horizontal="center" wrapText="1"/>
    </xf>
    <xf numFmtId="164" fontId="11" fillId="3" borderId="9" xfId="0" applyNumberFormat="1" applyFont="1" applyFill="1" applyBorder="1"/>
    <xf numFmtId="0" fontId="11" fillId="3" borderId="0" xfId="0" applyFont="1" applyFill="1" applyBorder="1" applyAlignment="1">
      <alignment horizontal="centerContinuous"/>
    </xf>
    <xf numFmtId="1" fontId="11" fillId="3" borderId="10" xfId="0" applyNumberFormat="1" applyFont="1" applyFill="1" applyBorder="1" applyAlignment="1">
      <alignment horizontal="right"/>
    </xf>
    <xf numFmtId="1" fontId="11" fillId="3" borderId="0" xfId="0" applyNumberFormat="1" applyFont="1" applyFill="1" applyBorder="1" applyAlignment="1">
      <alignment horizontal="right"/>
    </xf>
    <xf numFmtId="0" fontId="11" fillId="3" borderId="0" xfId="0" applyNumberFormat="1" applyFont="1" applyFill="1" applyBorder="1"/>
    <xf numFmtId="0" fontId="11" fillId="3" borderId="15" xfId="0" applyFont="1" applyFill="1" applyBorder="1"/>
    <xf numFmtId="0" fontId="11" fillId="3" borderId="7" xfId="0" applyFont="1" applyFill="1" applyBorder="1" applyAlignment="1">
      <alignment horizontal="center"/>
    </xf>
    <xf numFmtId="0" fontId="15" fillId="3" borderId="13" xfId="0" applyFont="1" applyFill="1" applyBorder="1" applyAlignment="1">
      <alignment horizontal="right" vertical="center"/>
    </xf>
    <xf numFmtId="0" fontId="15" fillId="3" borderId="14" xfId="0" applyFont="1" applyFill="1" applyBorder="1" applyAlignment="1">
      <alignment horizontal="right" vertical="center" wrapText="1"/>
    </xf>
    <xf numFmtId="0" fontId="11" fillId="3" borderId="5" xfId="52" applyFont="1" applyFill="1" applyBorder="1"/>
    <xf numFmtId="194" fontId="26" fillId="3" borderId="0" xfId="51" applyNumberFormat="1" applyFont="1" applyFill="1" applyBorder="1" applyAlignment="1">
      <alignment horizontal="center"/>
    </xf>
    <xf numFmtId="194" fontId="26" fillId="3" borderId="5" xfId="51" applyNumberFormat="1" applyFont="1" applyFill="1" applyBorder="1" applyAlignment="1">
      <alignment horizontal="right"/>
    </xf>
    <xf numFmtId="3" fontId="11" fillId="3" borderId="5" xfId="0" applyNumberFormat="1" applyFont="1" applyFill="1" applyBorder="1" applyAlignment="1"/>
    <xf numFmtId="0" fontId="11" fillId="3" borderId="5" xfId="0" applyFont="1" applyFill="1" applyBorder="1" applyAlignment="1"/>
    <xf numFmtId="0" fontId="11" fillId="3" borderId="3" xfId="52" applyFont="1" applyFill="1" applyBorder="1"/>
    <xf numFmtId="194" fontId="26" fillId="3" borderId="2" xfId="51" applyNumberFormat="1" applyFont="1" applyFill="1" applyBorder="1" applyAlignment="1">
      <alignment horizontal="right"/>
    </xf>
    <xf numFmtId="194" fontId="26" fillId="3" borderId="3" xfId="51" applyNumberFormat="1" applyFont="1" applyFill="1" applyBorder="1" applyAlignment="1">
      <alignment horizontal="right"/>
    </xf>
    <xf numFmtId="3" fontId="11" fillId="3" borderId="0" xfId="0" applyNumberFormat="1" applyFont="1" applyFill="1" applyAlignment="1">
      <alignment horizontal="right"/>
    </xf>
    <xf numFmtId="0" fontId="15" fillId="3" borderId="13"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9" xfId="0" applyFont="1" applyFill="1" applyBorder="1" applyAlignment="1">
      <alignment horizontal="right" vertical="center"/>
    </xf>
    <xf numFmtId="0" fontId="15" fillId="3" borderId="2" xfId="0" applyFont="1" applyFill="1" applyBorder="1" applyAlignment="1">
      <alignment horizontal="right" vertical="center"/>
    </xf>
    <xf numFmtId="3" fontId="11" fillId="3" borderId="0" xfId="1" applyNumberFormat="1" applyFont="1" applyFill="1" applyBorder="1"/>
    <xf numFmtId="164" fontId="11" fillId="3" borderId="4" xfId="2" applyNumberFormat="1" applyFont="1" applyFill="1" applyBorder="1" applyAlignment="1">
      <alignment horizontal="center"/>
    </xf>
    <xf numFmtId="164" fontId="11" fillId="3" borderId="1" xfId="2" applyNumberFormat="1" applyFont="1" applyFill="1" applyBorder="1" applyAlignment="1">
      <alignment horizontal="center"/>
    </xf>
    <xf numFmtId="0" fontId="15" fillId="3" borderId="0" xfId="0" applyFont="1" applyFill="1" applyBorder="1"/>
    <xf numFmtId="0" fontId="15" fillId="3" borderId="7" xfId="23" applyFont="1" applyFill="1" applyBorder="1" applyAlignment="1">
      <alignment horizontal="center" vertical="center" wrapText="1"/>
    </xf>
    <xf numFmtId="0" fontId="15" fillId="3" borderId="23" xfId="23" applyFont="1" applyFill="1" applyBorder="1" applyAlignment="1">
      <alignment horizontal="center" vertical="center" wrapText="1"/>
    </xf>
    <xf numFmtId="0" fontId="15" fillId="3" borderId="7" xfId="23" applyFont="1" applyFill="1" applyBorder="1" applyAlignment="1">
      <alignment horizontal="center" vertical="center"/>
    </xf>
    <xf numFmtId="0" fontId="15" fillId="3" borderId="2" xfId="23" applyFont="1" applyFill="1" applyBorder="1" applyAlignment="1">
      <alignment horizontal="center" vertical="center" wrapText="1"/>
    </xf>
    <xf numFmtId="0" fontId="15" fillId="3" borderId="18" xfId="23" applyFont="1" applyFill="1" applyBorder="1" applyAlignment="1">
      <alignment horizontal="center" vertical="center" wrapText="1"/>
    </xf>
    <xf numFmtId="0" fontId="15" fillId="3" borderId="9" xfId="23" applyFont="1" applyFill="1" applyBorder="1" applyAlignment="1">
      <alignment horizontal="center" vertical="center"/>
    </xf>
    <xf numFmtId="0" fontId="15" fillId="3" borderId="2" xfId="23" applyFont="1" applyFill="1" applyBorder="1" applyAlignment="1">
      <alignment horizontal="center" vertical="center" wrapText="1"/>
    </xf>
    <xf numFmtId="0" fontId="15" fillId="3" borderId="21" xfId="23" applyFont="1" applyFill="1" applyBorder="1" applyAlignment="1">
      <alignment horizontal="center" vertical="center"/>
    </xf>
    <xf numFmtId="3" fontId="11" fillId="3" borderId="20" xfId="23" applyNumberFormat="1" applyFont="1" applyFill="1" applyBorder="1"/>
    <xf numFmtId="178" fontId="11" fillId="3" borderId="0" xfId="23" applyNumberFormat="1" applyFont="1" applyFill="1" applyBorder="1"/>
    <xf numFmtId="178" fontId="11" fillId="3" borderId="19" xfId="23" applyNumberFormat="1" applyFont="1" applyFill="1" applyBorder="1"/>
    <xf numFmtId="171" fontId="11" fillId="3" borderId="0" xfId="23" applyNumberFormat="1" applyFont="1" applyFill="1" applyBorder="1"/>
    <xf numFmtId="171" fontId="11" fillId="3" borderId="19" xfId="23" applyNumberFormat="1" applyFont="1" applyFill="1" applyBorder="1"/>
    <xf numFmtId="171" fontId="11" fillId="3" borderId="0" xfId="25" applyNumberFormat="1" applyFont="1" applyFill="1" applyBorder="1"/>
    <xf numFmtId="3" fontId="11" fillId="3" borderId="0" xfId="23" applyNumberFormat="1" applyFont="1" applyFill="1" applyBorder="1" applyAlignment="1"/>
    <xf numFmtId="0" fontId="11" fillId="3" borderId="0" xfId="23" applyFont="1" applyFill="1" applyBorder="1" applyAlignment="1"/>
    <xf numFmtId="3" fontId="11" fillId="3" borderId="20" xfId="23" applyNumberFormat="1" applyFont="1" applyFill="1" applyBorder="1" applyAlignment="1"/>
    <xf numFmtId="3" fontId="11" fillId="3" borderId="4" xfId="23" applyNumberFormat="1" applyFont="1" applyFill="1" applyBorder="1" applyAlignment="1"/>
    <xf numFmtId="171" fontId="11" fillId="3" borderId="0" xfId="23" applyNumberFormat="1" applyFont="1" applyFill="1" applyBorder="1" applyAlignment="1"/>
    <xf numFmtId="171" fontId="12" fillId="3" borderId="19" xfId="53" applyNumberFormat="1" applyFont="1" applyFill="1" applyBorder="1" applyAlignment="1"/>
    <xf numFmtId="171" fontId="11" fillId="3" borderId="10" xfId="23" applyNumberFormat="1" applyFont="1" applyFill="1" applyBorder="1" applyAlignment="1"/>
    <xf numFmtId="3" fontId="11" fillId="3" borderId="2" xfId="23" applyNumberFormat="1" applyFont="1" applyFill="1" applyBorder="1" applyAlignment="1"/>
    <xf numFmtId="0" fontId="11" fillId="3" borderId="2" xfId="23" applyFont="1" applyFill="1" applyBorder="1" applyAlignment="1"/>
    <xf numFmtId="3" fontId="11" fillId="3" borderId="18" xfId="23" applyNumberFormat="1" applyFont="1" applyFill="1" applyBorder="1" applyAlignment="1"/>
    <xf numFmtId="164" fontId="11" fillId="3" borderId="2" xfId="25" applyNumberFormat="1" applyFont="1" applyFill="1" applyBorder="1" applyAlignment="1"/>
    <xf numFmtId="171" fontId="11" fillId="3" borderId="9" xfId="23" applyNumberFormat="1" applyFont="1" applyFill="1" applyBorder="1" applyAlignment="1"/>
    <xf numFmtId="171" fontId="11" fillId="3" borderId="2" xfId="23" applyNumberFormat="1" applyFont="1" applyFill="1" applyBorder="1" applyAlignment="1"/>
    <xf numFmtId="171" fontId="12" fillId="3" borderId="17" xfId="53" applyNumberFormat="1" applyFont="1" applyFill="1" applyBorder="1" applyAlignment="1"/>
    <xf numFmtId="3" fontId="11" fillId="3" borderId="0" xfId="23" applyNumberFormat="1" applyFont="1" applyFill="1"/>
    <xf numFmtId="9" fontId="11" fillId="3" borderId="0" xfId="23" applyNumberFormat="1" applyFont="1" applyFill="1"/>
    <xf numFmtId="195" fontId="11" fillId="3" borderId="0" xfId="23" applyNumberFormat="1" applyFont="1" applyFill="1"/>
    <xf numFmtId="0" fontId="11" fillId="3" borderId="0" xfId="23" applyFont="1" applyFill="1" applyAlignment="1">
      <alignment horizontal="left" vertical="top" wrapText="1"/>
    </xf>
    <xf numFmtId="0" fontId="15" fillId="3" borderId="13" xfId="18" applyFont="1" applyFill="1" applyBorder="1" applyAlignment="1">
      <alignment horizontal="center" vertical="center"/>
    </xf>
    <xf numFmtId="0" fontId="15" fillId="3" borderId="13" xfId="18" applyFont="1" applyFill="1" applyBorder="1" applyAlignment="1">
      <alignment horizontal="right" wrapText="1"/>
    </xf>
    <xf numFmtId="0" fontId="15" fillId="3" borderId="12" xfId="18" applyFont="1" applyFill="1" applyBorder="1" applyAlignment="1">
      <alignment horizontal="right" wrapText="1"/>
    </xf>
    <xf numFmtId="0" fontId="16" fillId="3" borderId="11" xfId="18" applyFont="1" applyFill="1" applyBorder="1" applyAlignment="1">
      <alignment horizontal="right" wrapText="1"/>
    </xf>
    <xf numFmtId="0" fontId="11" fillId="3" borderId="8" xfId="18" applyFont="1" applyFill="1" applyBorder="1" applyAlignment="1">
      <alignment horizontal="center"/>
    </xf>
    <xf numFmtId="0" fontId="11" fillId="3" borderId="0" xfId="18" applyFont="1" applyFill="1" applyBorder="1" applyAlignment="1">
      <alignment horizontal="center"/>
    </xf>
    <xf numFmtId="0" fontId="12" fillId="3" borderId="4" xfId="18" applyFont="1" applyFill="1" applyBorder="1"/>
    <xf numFmtId="0" fontId="11" fillId="3" borderId="5" xfId="18" applyFont="1" applyFill="1" applyBorder="1" applyAlignment="1">
      <alignment horizontal="center"/>
    </xf>
    <xf numFmtId="174" fontId="11" fillId="3" borderId="0" xfId="18" applyNumberFormat="1" applyFont="1" applyFill="1" applyBorder="1" applyAlignment="1">
      <alignment horizontal="right"/>
    </xf>
    <xf numFmtId="3" fontId="11" fillId="3" borderId="0" xfId="18" applyNumberFormat="1" applyFont="1" applyFill="1" applyBorder="1" applyAlignment="1">
      <alignment horizontal="right"/>
    </xf>
    <xf numFmtId="3" fontId="11" fillId="3" borderId="4" xfId="18" applyNumberFormat="1" applyFont="1" applyFill="1" applyBorder="1" applyAlignment="1">
      <alignment horizontal="right"/>
    </xf>
    <xf numFmtId="174" fontId="11" fillId="3" borderId="4" xfId="18" applyNumberFormat="1" applyFont="1" applyFill="1" applyBorder="1" applyAlignment="1">
      <alignment horizontal="right"/>
    </xf>
    <xf numFmtId="3" fontId="11" fillId="3" borderId="0" xfId="18" applyNumberFormat="1" applyFont="1" applyFill="1" applyBorder="1"/>
    <xf numFmtId="174" fontId="11" fillId="3" borderId="0" xfId="18" applyNumberFormat="1" applyFont="1" applyFill="1" applyBorder="1"/>
    <xf numFmtId="174" fontId="11" fillId="3" borderId="0" xfId="36" applyNumberFormat="1" applyFont="1" applyFill="1" applyBorder="1" applyAlignment="1">
      <alignment horizontal="right"/>
    </xf>
    <xf numFmtId="0" fontId="11" fillId="3" borderId="5" xfId="36" applyFont="1" applyFill="1" applyBorder="1" applyAlignment="1">
      <alignment horizontal="center"/>
    </xf>
    <xf numFmtId="3" fontId="11" fillId="3" borderId="0" xfId="36" applyNumberFormat="1" applyFont="1" applyFill="1" applyBorder="1" applyAlignment="1">
      <alignment horizontal="right"/>
    </xf>
    <xf numFmtId="174" fontId="11" fillId="3" borderId="4" xfId="36" applyNumberFormat="1" applyFont="1" applyFill="1" applyBorder="1" applyAlignment="1">
      <alignment horizontal="right"/>
    </xf>
    <xf numFmtId="0" fontId="11" fillId="3" borderId="29" xfId="36" applyFont="1" applyFill="1" applyBorder="1" applyAlignment="1">
      <alignment horizontal="center"/>
    </xf>
    <xf numFmtId="174" fontId="11" fillId="3" borderId="28" xfId="36" applyNumberFormat="1" applyFont="1" applyFill="1" applyBorder="1" applyAlignment="1">
      <alignment horizontal="right"/>
    </xf>
    <xf numFmtId="3" fontId="11" fillId="3" borderId="28" xfId="36" applyNumberFormat="1" applyFont="1" applyFill="1" applyBorder="1" applyAlignment="1">
      <alignment horizontal="right"/>
    </xf>
    <xf numFmtId="174" fontId="11" fillId="3" borderId="27" xfId="36" applyNumberFormat="1" applyFont="1" applyFill="1" applyBorder="1" applyAlignment="1">
      <alignment horizontal="right"/>
    </xf>
    <xf numFmtId="0" fontId="11" fillId="3" borderId="5" xfId="18" applyFont="1" applyFill="1" applyBorder="1" applyAlignment="1">
      <alignment horizontal="center" vertical="center" wrapText="1"/>
    </xf>
    <xf numFmtId="164" fontId="11" fillId="3" borderId="0" xfId="18" applyNumberFormat="1" applyFont="1" applyFill="1" applyBorder="1" applyAlignment="1">
      <alignment horizontal="right" vertical="center"/>
    </xf>
    <xf numFmtId="164" fontId="11" fillId="3" borderId="4" xfId="18" applyNumberFormat="1" applyFont="1" applyFill="1" applyBorder="1" applyAlignment="1">
      <alignment horizontal="right" vertical="center"/>
    </xf>
    <xf numFmtId="0" fontId="11" fillId="3" borderId="3" xfId="36" applyFont="1" applyFill="1" applyBorder="1" applyAlignment="1">
      <alignment horizontal="center" vertical="center" wrapText="1"/>
    </xf>
    <xf numFmtId="164" fontId="11" fillId="3" borderId="2" xfId="36" applyNumberFormat="1" applyFont="1" applyFill="1" applyBorder="1" applyAlignment="1">
      <alignment horizontal="right" vertical="center"/>
    </xf>
    <xf numFmtId="164" fontId="11" fillId="3" borderId="1" xfId="36" applyNumberFormat="1" applyFont="1" applyFill="1" applyBorder="1" applyAlignment="1">
      <alignment horizontal="right" vertical="center"/>
    </xf>
    <xf numFmtId="0" fontId="11" fillId="3" borderId="0" xfId="18" applyFont="1" applyFill="1"/>
    <xf numFmtId="0" fontId="11" fillId="3" borderId="0" xfId="18" applyFont="1" applyFill="1" applyAlignment="1">
      <alignment horizontal="right"/>
    </xf>
    <xf numFmtId="0" fontId="11" fillId="3" borderId="0" xfId="18" applyFont="1" applyFill="1" applyAlignment="1">
      <alignment wrapText="1"/>
    </xf>
    <xf numFmtId="0" fontId="55" fillId="3" borderId="0" xfId="18" applyFont="1" applyFill="1" applyAlignment="1">
      <alignment horizontal="right"/>
    </xf>
    <xf numFmtId="0" fontId="55" fillId="3" borderId="0" xfId="18" applyFont="1" applyFill="1"/>
    <xf numFmtId="0" fontId="11" fillId="3" borderId="0" xfId="18" applyFont="1" applyFill="1" applyAlignment="1">
      <alignment vertical="top" wrapText="1"/>
    </xf>
  </cellXfs>
  <cellStyles count="61">
    <cellStyle name="Comma" xfId="1" builtinId="3"/>
    <cellStyle name="Comma 14" xfId="44"/>
    <cellStyle name="Comma 2" xfId="8"/>
    <cellStyle name="Comma 2 2" xfId="16"/>
    <cellStyle name="Comma 3" xfId="22"/>
    <cellStyle name="Comma 4" xfId="30"/>
    <cellStyle name="Comma 4 2" xfId="38"/>
    <cellStyle name="Comma 5 2" xfId="39"/>
    <cellStyle name="Comma_2006 Charts_6" xfId="45"/>
    <cellStyle name="Currency 2" xfId="24"/>
    <cellStyle name="Currency 3" xfId="31"/>
    <cellStyle name="Currency 3 2" xfId="42"/>
    <cellStyle name="Currency 3 3" xfId="43"/>
    <cellStyle name="Currency 4" xfId="34"/>
    <cellStyle name="Currency_energy2005_1" xfId="57"/>
    <cellStyle name="F8" xfId="58"/>
    <cellStyle name="Fixed" xfId="10"/>
    <cellStyle name="Heading 1" xfId="12" builtinId="16"/>
    <cellStyle name="Hyperlink" xfId="41" builtinId="8"/>
    <cellStyle name="Normal" xfId="0" builtinId="0"/>
    <cellStyle name="Normal 2" xfId="4"/>
    <cellStyle name="Normal 2 2" xfId="17"/>
    <cellStyle name="Normal 2 2 2" xfId="50"/>
    <cellStyle name="Normal 2 3" xfId="23"/>
    <cellStyle name="Normal 2 4" xfId="48"/>
    <cellStyle name="Normal 3" xfId="6"/>
    <cellStyle name="Normal 3 2" xfId="47"/>
    <cellStyle name="Normal 3 2 2" xfId="49"/>
    <cellStyle name="Normal 3 3" xfId="35"/>
    <cellStyle name="Normal 3 4" xfId="51"/>
    <cellStyle name="Normal 4" xfId="7"/>
    <cellStyle name="Normal 4 2" xfId="18"/>
    <cellStyle name="Normal 4 2 2" xfId="27"/>
    <cellStyle name="Normal 4 2 2 2" xfId="46"/>
    <cellStyle name="Normal 5" xfId="11"/>
    <cellStyle name="Normal 5 2" xfId="36"/>
    <cellStyle name="Normal 5 2 3" xfId="53"/>
    <cellStyle name="Normal 6" xfId="28"/>
    <cellStyle name="Normal 6 2" xfId="60"/>
    <cellStyle name="Normal 7" xfId="32"/>
    <cellStyle name="Normal_Demog 06_1" xfId="3"/>
    <cellStyle name="Normal_Employment 05_3" xfId="13"/>
    <cellStyle name="Normal_Employment 07" xfId="15"/>
    <cellStyle name="Normal_energy2005_1" xfId="54"/>
    <cellStyle name="Normal_ERG2006_2" xfId="40"/>
    <cellStyle name="Normal_Personal Income 04" xfId="20"/>
    <cellStyle name="Normal_Personal Income 05_1" xfId="21"/>
    <cellStyle name="Normal_Tables 10 - 17 (Fields of Study by CIP Classifications)" xfId="52"/>
    <cellStyle name="Percent" xfId="2" builtinId="5"/>
    <cellStyle name="Percent 10" xfId="25"/>
    <cellStyle name="Percent 2" xfId="5"/>
    <cellStyle name="Percent 2 2" xfId="19"/>
    <cellStyle name="Percent 2 3" xfId="56"/>
    <cellStyle name="Percent 2 3 2" xfId="37"/>
    <cellStyle name="Percent 3" xfId="9"/>
    <cellStyle name="Percent 3 2" xfId="26"/>
    <cellStyle name="Percent 4" xfId="14"/>
    <cellStyle name="Percent 5" xfId="29"/>
    <cellStyle name="Percent 5 2" xfId="59"/>
    <cellStyle name="Percent 6" xfId="33"/>
    <cellStyle name="Percent_energy2005_1" xfI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2</xdr:col>
      <xdr:colOff>95249</xdr:colOff>
      <xdr:row>9</xdr:row>
      <xdr:rowOff>95250</xdr:rowOff>
    </xdr:from>
    <xdr:ext cx="184731" cy="264560"/>
    <xdr:sp macro="" textlink="">
      <xdr:nvSpPr>
        <xdr:cNvPr id="2" name="TextBox 1">
          <a:extLst>
            <a:ext uri="{FF2B5EF4-FFF2-40B4-BE49-F238E27FC236}">
              <a16:creationId xmlns:a16="http://schemas.microsoft.com/office/drawing/2014/main" id="{63E2E9F8-A4EA-A340-A673-54F0A4ABF6E1}"/>
            </a:ext>
          </a:extLst>
        </xdr:cNvPr>
        <xdr:cNvSpPr txBox="1"/>
      </xdr:nvSpPr>
      <xdr:spPr>
        <a:xfrm>
          <a:off x="1441449"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48"/>
  <sheetViews>
    <sheetView view="pageLayout" zoomScaleNormal="100" workbookViewId="0">
      <selection activeCell="A2" sqref="A2"/>
    </sheetView>
  </sheetViews>
  <sheetFormatPr defaultColWidth="8.85546875" defaultRowHeight="12.75"/>
  <cols>
    <col min="2" max="2" width="11.140625" customWidth="1"/>
    <col min="3" max="3" width="10.42578125" style="215" customWidth="1"/>
    <col min="4" max="4" width="9.85546875" customWidth="1"/>
    <col min="5" max="5" width="10.42578125" customWidth="1"/>
    <col min="6" max="6" width="9.42578125" customWidth="1"/>
    <col min="7" max="7" width="10" customWidth="1"/>
    <col min="8" max="8" width="9.85546875" customWidth="1"/>
  </cols>
  <sheetData>
    <row r="1" spans="1:8" s="202" customFormat="1" ht="25.5">
      <c r="A1" s="201" t="s">
        <v>4</v>
      </c>
      <c r="B1" s="204" t="s">
        <v>478</v>
      </c>
      <c r="C1" s="203" t="s">
        <v>479</v>
      </c>
      <c r="D1" s="205" t="s">
        <v>2</v>
      </c>
      <c r="E1" s="204" t="s">
        <v>480</v>
      </c>
      <c r="F1" s="206" t="s">
        <v>481</v>
      </c>
      <c r="G1" s="206" t="s">
        <v>482</v>
      </c>
      <c r="H1" s="207" t="s">
        <v>483</v>
      </c>
    </row>
    <row r="2" spans="1:8">
      <c r="A2" s="180">
        <v>1980</v>
      </c>
      <c r="B2" s="181">
        <v>1474000</v>
      </c>
      <c r="C2" s="208">
        <v>4.0997210353473035E-2</v>
      </c>
      <c r="D2" s="182">
        <v>58050</v>
      </c>
      <c r="E2" s="183">
        <v>24536</v>
      </c>
      <c r="F2" s="183">
        <v>33514</v>
      </c>
      <c r="G2" s="181">
        <v>41645</v>
      </c>
      <c r="H2" s="182">
        <v>8131</v>
      </c>
    </row>
    <row r="3" spans="1:8">
      <c r="A3" s="180">
        <v>1981</v>
      </c>
      <c r="B3" s="181">
        <v>1515000</v>
      </c>
      <c r="C3" s="208">
        <v>2.7815468113975506E-2</v>
      </c>
      <c r="D3" s="182">
        <v>41000</v>
      </c>
      <c r="E3" s="183">
        <v>7612</v>
      </c>
      <c r="F3" s="183">
        <v>33388</v>
      </c>
      <c r="G3" s="181">
        <v>41509</v>
      </c>
      <c r="H3" s="182">
        <v>8121</v>
      </c>
    </row>
    <row r="4" spans="1:8">
      <c r="A4" s="180">
        <v>1982</v>
      </c>
      <c r="B4" s="181">
        <v>1558000</v>
      </c>
      <c r="C4" s="208">
        <v>2.8382838283828482E-2</v>
      </c>
      <c r="D4" s="182">
        <v>43000</v>
      </c>
      <c r="E4" s="183">
        <v>9662</v>
      </c>
      <c r="F4" s="183">
        <v>33338</v>
      </c>
      <c r="G4" s="181">
        <v>41773</v>
      </c>
      <c r="H4" s="182">
        <v>8435</v>
      </c>
    </row>
    <row r="5" spans="1:8">
      <c r="A5" s="180">
        <v>1983</v>
      </c>
      <c r="B5" s="181">
        <v>1595000</v>
      </c>
      <c r="C5" s="208">
        <v>2.3748395378690557E-2</v>
      </c>
      <c r="D5" s="182">
        <v>37000</v>
      </c>
      <c r="E5" s="183">
        <v>4914</v>
      </c>
      <c r="F5" s="183">
        <v>32086</v>
      </c>
      <c r="G5" s="181">
        <v>40555</v>
      </c>
      <c r="H5" s="182">
        <v>8469</v>
      </c>
    </row>
    <row r="6" spans="1:8">
      <c r="A6" s="180">
        <v>1984</v>
      </c>
      <c r="B6" s="181">
        <v>1622000</v>
      </c>
      <c r="C6" s="208">
        <v>1.6927899686520309E-2</v>
      </c>
      <c r="D6" s="182">
        <v>27000</v>
      </c>
      <c r="E6" s="183">
        <v>-2793</v>
      </c>
      <c r="F6" s="183">
        <v>29793</v>
      </c>
      <c r="G6" s="181">
        <v>38643</v>
      </c>
      <c r="H6" s="182">
        <v>8850</v>
      </c>
    </row>
    <row r="7" spans="1:8">
      <c r="A7" s="180">
        <v>1985</v>
      </c>
      <c r="B7" s="181">
        <v>1643000</v>
      </c>
      <c r="C7" s="208">
        <v>1.2946979038224393E-2</v>
      </c>
      <c r="D7" s="182">
        <v>21000</v>
      </c>
      <c r="E7" s="183">
        <v>-7714</v>
      </c>
      <c r="F7" s="183">
        <v>28714</v>
      </c>
      <c r="G7" s="181">
        <v>37664</v>
      </c>
      <c r="H7" s="182">
        <v>8950</v>
      </c>
    </row>
    <row r="8" spans="1:8">
      <c r="A8" s="180">
        <v>1986</v>
      </c>
      <c r="B8" s="181">
        <v>1663000</v>
      </c>
      <c r="C8" s="208">
        <v>1.2172854534388211E-2</v>
      </c>
      <c r="D8" s="182">
        <v>20000</v>
      </c>
      <c r="E8" s="183">
        <v>-8408</v>
      </c>
      <c r="F8" s="183">
        <v>28408</v>
      </c>
      <c r="G8" s="181">
        <v>37309</v>
      </c>
      <c r="H8" s="182">
        <v>8901</v>
      </c>
    </row>
    <row r="9" spans="1:8">
      <c r="A9" s="180">
        <v>1987</v>
      </c>
      <c r="B9" s="181">
        <v>1678000</v>
      </c>
      <c r="C9" s="208">
        <v>9.0198436560433581E-3</v>
      </c>
      <c r="D9" s="182">
        <v>15000</v>
      </c>
      <c r="E9" s="183">
        <v>-11713</v>
      </c>
      <c r="F9" s="183">
        <v>26713</v>
      </c>
      <c r="G9" s="181">
        <v>35631</v>
      </c>
      <c r="H9" s="182">
        <v>8918</v>
      </c>
    </row>
    <row r="10" spans="1:8">
      <c r="A10" s="180">
        <v>1988</v>
      </c>
      <c r="B10" s="181">
        <v>1690000</v>
      </c>
      <c r="C10" s="208">
        <v>7.151370679380209E-3</v>
      </c>
      <c r="D10" s="182">
        <v>12000</v>
      </c>
      <c r="E10" s="183">
        <v>-14557</v>
      </c>
      <c r="F10" s="183">
        <v>26557</v>
      </c>
      <c r="G10" s="181">
        <v>35809</v>
      </c>
      <c r="H10" s="182">
        <v>9252</v>
      </c>
    </row>
    <row r="11" spans="1:8">
      <c r="A11" s="180">
        <v>1989</v>
      </c>
      <c r="B11" s="181">
        <v>1706000</v>
      </c>
      <c r="C11" s="208">
        <v>9.4674556213016903E-3</v>
      </c>
      <c r="D11" s="182">
        <v>16000</v>
      </c>
      <c r="E11" s="183">
        <v>-10355</v>
      </c>
      <c r="F11" s="183">
        <v>26355</v>
      </c>
      <c r="G11" s="181">
        <v>35439</v>
      </c>
      <c r="H11" s="182">
        <v>9084</v>
      </c>
    </row>
    <row r="12" spans="1:8">
      <c r="A12" s="180">
        <v>1990</v>
      </c>
      <c r="B12" s="181">
        <v>1729227</v>
      </c>
      <c r="C12" s="208">
        <v>1.3614888628370458E-2</v>
      </c>
      <c r="D12" s="182">
        <v>23227</v>
      </c>
      <c r="E12" s="183">
        <v>-3480</v>
      </c>
      <c r="F12" s="183">
        <v>26707</v>
      </c>
      <c r="G12" s="181">
        <v>35830</v>
      </c>
      <c r="H12" s="182">
        <v>9123</v>
      </c>
    </row>
    <row r="13" spans="1:8">
      <c r="A13" s="180">
        <v>1991</v>
      </c>
      <c r="B13" s="181">
        <v>1780870</v>
      </c>
      <c r="C13" s="208">
        <v>2.9864789296026428E-2</v>
      </c>
      <c r="D13" s="182">
        <v>51643</v>
      </c>
      <c r="E13" s="183">
        <v>24878</v>
      </c>
      <c r="F13" s="183">
        <v>26765</v>
      </c>
      <c r="G13" s="181">
        <v>36194</v>
      </c>
      <c r="H13" s="182">
        <v>9429</v>
      </c>
    </row>
    <row r="14" spans="1:8">
      <c r="A14" s="180">
        <v>1992</v>
      </c>
      <c r="B14" s="181">
        <v>1838149</v>
      </c>
      <c r="C14" s="208">
        <v>3.2163493124147235E-2</v>
      </c>
      <c r="D14" s="182">
        <v>57279</v>
      </c>
      <c r="E14" s="183">
        <v>30042</v>
      </c>
      <c r="F14" s="183">
        <v>27237</v>
      </c>
      <c r="G14" s="181">
        <v>36796</v>
      </c>
      <c r="H14" s="182">
        <v>9559</v>
      </c>
    </row>
    <row r="15" spans="1:8">
      <c r="A15" s="180">
        <v>1993</v>
      </c>
      <c r="B15" s="181">
        <v>1889393</v>
      </c>
      <c r="C15" s="208">
        <v>2.7878044706930671E-2</v>
      </c>
      <c r="D15" s="182">
        <v>51244</v>
      </c>
      <c r="E15" s="183">
        <v>24561</v>
      </c>
      <c r="F15" s="183">
        <v>26700</v>
      </c>
      <c r="G15" s="181">
        <v>36755</v>
      </c>
      <c r="H15" s="182">
        <v>10055</v>
      </c>
    </row>
    <row r="16" spans="1:8">
      <c r="A16" s="180">
        <v>1994</v>
      </c>
      <c r="B16" s="181">
        <v>1946721</v>
      </c>
      <c r="C16" s="208">
        <v>3.03420198973956E-2</v>
      </c>
      <c r="D16" s="182">
        <v>57328</v>
      </c>
      <c r="E16" s="183">
        <v>30116</v>
      </c>
      <c r="F16" s="183">
        <v>27209</v>
      </c>
      <c r="G16" s="181">
        <v>37619</v>
      </c>
      <c r="H16" s="182">
        <v>10410</v>
      </c>
    </row>
    <row r="17" spans="1:8">
      <c r="A17" s="180">
        <v>1995</v>
      </c>
      <c r="B17" s="181">
        <v>1995228</v>
      </c>
      <c r="C17" s="208">
        <v>2.4917283986765515E-2</v>
      </c>
      <c r="D17" s="182">
        <v>48507</v>
      </c>
      <c r="E17" s="183">
        <v>20024</v>
      </c>
      <c r="F17" s="183">
        <v>28496</v>
      </c>
      <c r="G17" s="181">
        <v>39077</v>
      </c>
      <c r="H17" s="182">
        <v>10581</v>
      </c>
    </row>
    <row r="18" spans="1:8">
      <c r="A18" s="180">
        <v>1996</v>
      </c>
      <c r="B18" s="181">
        <v>2042893</v>
      </c>
      <c r="C18" s="208">
        <v>2.3889500347829884E-2</v>
      </c>
      <c r="D18" s="182">
        <v>47665</v>
      </c>
      <c r="E18" s="183">
        <v>18171</v>
      </c>
      <c r="F18" s="183">
        <v>29500</v>
      </c>
      <c r="G18" s="181">
        <v>40501</v>
      </c>
      <c r="H18" s="182">
        <v>11001</v>
      </c>
    </row>
    <row r="19" spans="1:8">
      <c r="A19" s="180">
        <v>1997</v>
      </c>
      <c r="B19" s="181">
        <v>2099409</v>
      </c>
      <c r="C19" s="208">
        <v>2.7664689242167917E-2</v>
      </c>
      <c r="D19" s="182">
        <v>56516</v>
      </c>
      <c r="E19" s="183">
        <v>25253</v>
      </c>
      <c r="F19" s="183">
        <v>31303</v>
      </c>
      <c r="G19" s="181">
        <v>42548</v>
      </c>
      <c r="H19" s="182">
        <v>11245</v>
      </c>
    </row>
    <row r="20" spans="1:8">
      <c r="A20" s="180">
        <v>1998</v>
      </c>
      <c r="B20" s="181">
        <v>2141632</v>
      </c>
      <c r="C20" s="208">
        <v>2.0111850525552644E-2</v>
      </c>
      <c r="D20" s="182">
        <v>42223</v>
      </c>
      <c r="E20" s="183">
        <v>9745</v>
      </c>
      <c r="F20" s="183">
        <v>32423</v>
      </c>
      <c r="G20" s="181">
        <v>44268</v>
      </c>
      <c r="H20" s="182">
        <v>11845</v>
      </c>
    </row>
    <row r="21" spans="1:8">
      <c r="A21" s="180">
        <v>1999</v>
      </c>
      <c r="B21" s="181">
        <v>2193014</v>
      </c>
      <c r="C21" s="208">
        <v>2.3991983683471219E-2</v>
      </c>
      <c r="D21" s="182">
        <v>51382</v>
      </c>
      <c r="E21" s="183">
        <v>17584</v>
      </c>
      <c r="F21" s="183">
        <v>33867</v>
      </c>
      <c r="G21" s="181">
        <v>45648</v>
      </c>
      <c r="H21" s="182">
        <v>11781</v>
      </c>
    </row>
    <row r="22" spans="1:8">
      <c r="A22" s="180">
        <v>2000</v>
      </c>
      <c r="B22" s="181">
        <v>2246468</v>
      </c>
      <c r="C22" s="208">
        <v>2.4374673394697899E-2</v>
      </c>
      <c r="D22" s="182">
        <v>53454</v>
      </c>
      <c r="E22" s="183">
        <v>18527</v>
      </c>
      <c r="F22" s="183">
        <v>34927</v>
      </c>
      <c r="G22" s="181">
        <v>46880</v>
      </c>
      <c r="H22" s="182">
        <v>11953</v>
      </c>
    </row>
    <row r="23" spans="1:8">
      <c r="A23" s="180">
        <v>2001</v>
      </c>
      <c r="B23" s="181">
        <v>2290634</v>
      </c>
      <c r="C23" s="208">
        <v>1.9660195471290942E-2</v>
      </c>
      <c r="D23" s="182">
        <v>44166</v>
      </c>
      <c r="E23" s="183">
        <v>8915</v>
      </c>
      <c r="F23" s="183">
        <v>35251</v>
      </c>
      <c r="G23" s="181">
        <v>47688</v>
      </c>
      <c r="H23" s="182">
        <v>12437</v>
      </c>
    </row>
    <row r="24" spans="1:8">
      <c r="A24" s="180">
        <v>2002</v>
      </c>
      <c r="B24" s="183">
        <v>2331826</v>
      </c>
      <c r="C24" s="208">
        <v>1.7982794283154746E-2</v>
      </c>
      <c r="D24" s="182">
        <v>41192</v>
      </c>
      <c r="E24" s="183">
        <v>5813</v>
      </c>
      <c r="F24" s="183">
        <v>35379</v>
      </c>
      <c r="G24" s="181">
        <v>48041</v>
      </c>
      <c r="H24" s="182">
        <v>12662</v>
      </c>
    </row>
    <row r="25" spans="1:8">
      <c r="A25" s="180">
        <v>2003</v>
      </c>
      <c r="B25" s="183">
        <v>2372458</v>
      </c>
      <c r="C25" s="208">
        <v>1.7424970816861896E-2</v>
      </c>
      <c r="D25" s="182">
        <v>40632</v>
      </c>
      <c r="E25" s="183">
        <v>3912</v>
      </c>
      <c r="F25" s="183">
        <v>36720</v>
      </c>
      <c r="G25" s="181">
        <v>49518</v>
      </c>
      <c r="H25" s="182">
        <v>12798</v>
      </c>
    </row>
    <row r="26" spans="1:8">
      <c r="A26" s="180">
        <v>2004</v>
      </c>
      <c r="B26" s="183">
        <v>2430223</v>
      </c>
      <c r="C26" s="208">
        <v>2.4348165489125551E-2</v>
      </c>
      <c r="D26" s="182">
        <v>57765</v>
      </c>
      <c r="E26" s="183">
        <v>20520</v>
      </c>
      <c r="F26" s="183">
        <v>37245</v>
      </c>
      <c r="G26" s="181">
        <v>50527</v>
      </c>
      <c r="H26" s="182">
        <v>13282</v>
      </c>
    </row>
    <row r="27" spans="1:8">
      <c r="A27" s="180">
        <v>2005</v>
      </c>
      <c r="B27" s="181">
        <v>2505843</v>
      </c>
      <c r="C27" s="208">
        <v>3.1116486017949807E-2</v>
      </c>
      <c r="D27" s="182">
        <v>75620</v>
      </c>
      <c r="E27" s="183">
        <v>38108</v>
      </c>
      <c r="F27" s="183">
        <v>37512</v>
      </c>
      <c r="G27" s="181">
        <v>50431</v>
      </c>
      <c r="H27" s="182">
        <v>12919</v>
      </c>
    </row>
    <row r="28" spans="1:8">
      <c r="A28" s="180">
        <v>2006</v>
      </c>
      <c r="B28" s="181">
        <v>2576229</v>
      </c>
      <c r="C28" s="208">
        <v>2.8088750971229981E-2</v>
      </c>
      <c r="D28" s="182">
        <v>70386</v>
      </c>
      <c r="E28" s="183">
        <v>31376</v>
      </c>
      <c r="F28" s="183">
        <v>39010</v>
      </c>
      <c r="G28" s="181">
        <v>52368</v>
      </c>
      <c r="H28" s="182">
        <v>13358</v>
      </c>
    </row>
    <row r="29" spans="1:8">
      <c r="A29" s="180">
        <v>2007</v>
      </c>
      <c r="B29" s="183">
        <v>2636075</v>
      </c>
      <c r="C29" s="208">
        <v>2.3230077760944434E-2</v>
      </c>
      <c r="D29" s="182">
        <v>59846</v>
      </c>
      <c r="E29" s="183">
        <v>19673</v>
      </c>
      <c r="F29" s="183">
        <v>40173</v>
      </c>
      <c r="G29" s="181">
        <v>53953</v>
      </c>
      <c r="H29" s="182">
        <v>13780</v>
      </c>
    </row>
    <row r="30" spans="1:8">
      <c r="A30" s="180">
        <v>2008</v>
      </c>
      <c r="B30" s="183">
        <v>2691122</v>
      </c>
      <c r="C30" s="208">
        <v>2.0882182790701975E-2</v>
      </c>
      <c r="D30" s="182">
        <v>55047</v>
      </c>
      <c r="E30" s="183">
        <v>13470</v>
      </c>
      <c r="F30" s="183">
        <v>41577</v>
      </c>
      <c r="G30" s="181">
        <v>55357</v>
      </c>
      <c r="H30" s="182">
        <v>13780</v>
      </c>
    </row>
    <row r="31" spans="1:8">
      <c r="A31" s="180">
        <v>2009</v>
      </c>
      <c r="B31" s="183">
        <v>2731560</v>
      </c>
      <c r="C31" s="208">
        <v>1.5026446218343148E-2</v>
      </c>
      <c r="D31" s="182">
        <v>40438</v>
      </c>
      <c r="E31" s="183">
        <v>-325</v>
      </c>
      <c r="F31" s="183">
        <v>40763</v>
      </c>
      <c r="G31" s="181">
        <v>54548</v>
      </c>
      <c r="H31" s="182">
        <v>13785</v>
      </c>
    </row>
    <row r="32" spans="1:8">
      <c r="A32" s="184">
        <v>2010</v>
      </c>
      <c r="B32" s="183">
        <v>2772371</v>
      </c>
      <c r="C32" s="209">
        <v>1.4940546793773546E-2</v>
      </c>
      <c r="D32" s="185">
        <v>40811</v>
      </c>
      <c r="E32" s="183">
        <v>2214</v>
      </c>
      <c r="F32" s="183">
        <v>38597</v>
      </c>
      <c r="G32" s="183">
        <v>52899</v>
      </c>
      <c r="H32" s="186">
        <v>14302</v>
      </c>
    </row>
    <row r="33" spans="1:14">
      <c r="A33" s="184">
        <v>2011</v>
      </c>
      <c r="B33" s="183">
        <v>2820613</v>
      </c>
      <c r="C33" s="209">
        <v>1.7400989982942372E-2</v>
      </c>
      <c r="D33" s="185">
        <v>48242</v>
      </c>
      <c r="E33" s="183">
        <v>11300</v>
      </c>
      <c r="F33" s="183">
        <v>36939</v>
      </c>
      <c r="G33" s="183">
        <v>51836</v>
      </c>
      <c r="H33" s="186">
        <v>14897</v>
      </c>
    </row>
    <row r="34" spans="1:14">
      <c r="A34" s="184">
        <v>2012</v>
      </c>
      <c r="B34" s="183">
        <v>2864744</v>
      </c>
      <c r="C34" s="209">
        <v>1.5645889740989016E-2</v>
      </c>
      <c r="D34" s="185">
        <v>44131</v>
      </c>
      <c r="E34" s="183">
        <v>9032</v>
      </c>
      <c r="F34" s="183">
        <v>35099</v>
      </c>
      <c r="G34" s="183">
        <v>50388</v>
      </c>
      <c r="H34" s="186">
        <v>15289</v>
      </c>
    </row>
    <row r="35" spans="1:14">
      <c r="A35" s="184">
        <v>2013</v>
      </c>
      <c r="B35" s="183">
        <v>2902179</v>
      </c>
      <c r="C35" s="209">
        <v>1.3067485262208356E-2</v>
      </c>
      <c r="D35" s="185">
        <v>37435</v>
      </c>
      <c r="E35" s="183">
        <v>1550</v>
      </c>
      <c r="F35" s="183">
        <v>35885</v>
      </c>
      <c r="G35" s="183">
        <v>51801</v>
      </c>
      <c r="H35" s="186">
        <v>15916</v>
      </c>
    </row>
    <row r="36" spans="1:14">
      <c r="A36" s="184">
        <v>2014</v>
      </c>
      <c r="B36" s="183">
        <v>2941964</v>
      </c>
      <c r="C36" s="209">
        <v>1.3708665109905427E-2</v>
      </c>
      <c r="D36" s="185">
        <v>39785</v>
      </c>
      <c r="E36" s="183">
        <v>4919</v>
      </c>
      <c r="F36" s="183">
        <v>34866</v>
      </c>
      <c r="G36" s="183">
        <v>50807</v>
      </c>
      <c r="H36" s="186">
        <v>15941</v>
      </c>
    </row>
    <row r="37" spans="1:14">
      <c r="A37" s="184">
        <v>2015</v>
      </c>
      <c r="B37" s="183">
        <v>2997584</v>
      </c>
      <c r="C37" s="209">
        <v>1.890573779964666E-2</v>
      </c>
      <c r="D37" s="185">
        <v>55620</v>
      </c>
      <c r="E37" s="183">
        <v>21671</v>
      </c>
      <c r="F37" s="183">
        <v>33950</v>
      </c>
      <c r="G37" s="183">
        <v>51024</v>
      </c>
      <c r="H37" s="186">
        <v>17074</v>
      </c>
    </row>
    <row r="38" spans="1:14">
      <c r="A38" s="184">
        <v>2016</v>
      </c>
      <c r="B38" s="183">
        <v>3054994</v>
      </c>
      <c r="C38" s="209">
        <v>1.9152090483536055E-2</v>
      </c>
      <c r="D38" s="185">
        <v>57410</v>
      </c>
      <c r="E38" s="183">
        <v>24261</v>
      </c>
      <c r="F38" s="183">
        <v>33149</v>
      </c>
      <c r="G38" s="183">
        <v>50704</v>
      </c>
      <c r="H38" s="186">
        <v>17555</v>
      </c>
    </row>
    <row r="39" spans="1:14">
      <c r="A39" s="180">
        <v>2017</v>
      </c>
      <c r="B39" s="187">
        <v>3113983</v>
      </c>
      <c r="C39" s="209">
        <v>1.9309039559488594E-2</v>
      </c>
      <c r="D39" s="185">
        <v>58989</v>
      </c>
      <c r="E39" s="187">
        <v>27091</v>
      </c>
      <c r="F39" s="183">
        <v>31898</v>
      </c>
      <c r="G39" s="183">
        <v>49502</v>
      </c>
      <c r="H39" s="186">
        <v>17596</v>
      </c>
      <c r="I39" s="41"/>
      <c r="J39" s="41"/>
      <c r="K39" s="41"/>
      <c r="L39" s="41"/>
      <c r="M39" s="41"/>
      <c r="N39" s="41"/>
    </row>
    <row r="40" spans="1:14">
      <c r="A40" s="188">
        <v>2018</v>
      </c>
      <c r="B40" s="189">
        <v>3166647</v>
      </c>
      <c r="C40" s="210">
        <v>1.69121026030008E-2</v>
      </c>
      <c r="D40" s="190">
        <v>52664</v>
      </c>
      <c r="E40" s="189">
        <v>23248</v>
      </c>
      <c r="F40" s="191">
        <v>29416</v>
      </c>
      <c r="G40" s="191">
        <v>47310</v>
      </c>
      <c r="H40" s="192">
        <v>17894</v>
      </c>
    </row>
    <row r="41" spans="1:14">
      <c r="A41" s="193"/>
      <c r="B41" s="193"/>
      <c r="C41" s="211"/>
      <c r="D41" s="193"/>
      <c r="E41" s="193"/>
      <c r="F41" s="193"/>
      <c r="G41" s="193"/>
      <c r="H41" s="193"/>
    </row>
    <row r="42" spans="1:14" ht="38.25" customHeight="1">
      <c r="A42" s="1037" t="s">
        <v>515</v>
      </c>
      <c r="B42" s="1037"/>
      <c r="C42" s="1037"/>
      <c r="D42" s="1037"/>
      <c r="E42" s="1037"/>
      <c r="F42" s="1037"/>
      <c r="G42" s="1037"/>
      <c r="H42" s="1037"/>
    </row>
    <row r="43" spans="1:14" ht="24.75" customHeight="1">
      <c r="A43" s="1037" t="s">
        <v>516</v>
      </c>
      <c r="B43" s="1037"/>
      <c r="C43" s="1037"/>
      <c r="D43" s="1037"/>
      <c r="E43" s="1037"/>
      <c r="F43" s="1037"/>
      <c r="G43" s="1037"/>
      <c r="H43" s="1037"/>
    </row>
    <row r="44" spans="1:14">
      <c r="A44" s="1038" t="s">
        <v>476</v>
      </c>
      <c r="B44" s="1038"/>
      <c r="C44" s="1038"/>
      <c r="D44" s="1038"/>
      <c r="E44" s="1038"/>
      <c r="F44" s="1038"/>
      <c r="G44" s="1038"/>
      <c r="H44" s="1038"/>
    </row>
    <row r="45" spans="1:14">
      <c r="A45" s="194"/>
      <c r="B45" s="195"/>
      <c r="C45" s="212"/>
      <c r="D45" s="197"/>
      <c r="E45" s="196"/>
      <c r="F45" s="198"/>
      <c r="G45" s="199"/>
      <c r="H45" s="193"/>
    </row>
    <row r="46" spans="1:14" ht="24.75" customHeight="1">
      <c r="A46" s="1039" t="s">
        <v>530</v>
      </c>
      <c r="B46" s="1039"/>
      <c r="C46" s="1039"/>
      <c r="D46" s="1039"/>
      <c r="E46" s="1039"/>
      <c r="F46" s="1039"/>
      <c r="G46" s="1039"/>
      <c r="H46" s="1039"/>
    </row>
    <row r="47" spans="1:14">
      <c r="A47" s="200" t="s">
        <v>517</v>
      </c>
      <c r="B47" s="199"/>
      <c r="C47" s="213"/>
      <c r="D47" s="193"/>
      <c r="E47" s="199"/>
      <c r="F47" s="193"/>
      <c r="G47" s="199"/>
      <c r="H47" s="193"/>
    </row>
    <row r="48" spans="1:14">
      <c r="A48" s="194"/>
      <c r="B48" s="194"/>
      <c r="C48" s="214"/>
      <c r="D48" s="194"/>
      <c r="E48" s="194"/>
      <c r="F48" s="194"/>
      <c r="G48" s="194"/>
      <c r="H48" s="194"/>
    </row>
  </sheetData>
  <mergeCells count="4">
    <mergeCell ref="A42:H42"/>
    <mergeCell ref="A43:H43"/>
    <mergeCell ref="A44:H44"/>
    <mergeCell ref="A46:H46"/>
  </mergeCells>
  <printOptions horizontalCentered="1"/>
  <pageMargins left="0.7" right="0.7" top="1" bottom="1" header="0.5" footer="0.5"/>
  <pageSetup fitToWidth="0" orientation="portrait" horizontalDpi="1200" verticalDpi="1200" r:id="rId1"/>
  <headerFooter scaleWithDoc="0">
    <oddHeader>&amp;C&amp;"-,Bold"Table 2.1
Utah Population Estimates by Components of Change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61"/>
  <sheetViews>
    <sheetView view="pageLayout" zoomScaleNormal="100" workbookViewId="0">
      <selection activeCell="A2" sqref="A2"/>
    </sheetView>
  </sheetViews>
  <sheetFormatPr defaultColWidth="9.140625" defaultRowHeight="12.75"/>
  <cols>
    <col min="1" max="1" width="17.42578125" style="1" customWidth="1"/>
    <col min="2" max="3" width="10.85546875" style="1" bestFit="1" customWidth="1"/>
    <col min="4" max="4" width="9.42578125" style="1" bestFit="1" customWidth="1"/>
    <col min="5" max="5" width="5.140625" style="1" bestFit="1" customWidth="1"/>
    <col min="6" max="7" width="10.85546875" style="1" bestFit="1" customWidth="1"/>
    <col min="8" max="8" width="9.42578125" style="1" bestFit="1" customWidth="1"/>
    <col min="9" max="9" width="5.140625" style="1" bestFit="1" customWidth="1"/>
    <col min="10" max="10" width="7.42578125" style="1" bestFit="1" customWidth="1"/>
    <col min="11" max="11" width="10.28515625" style="1" bestFit="1" customWidth="1"/>
    <col min="12" max="16384" width="9.140625" style="1"/>
  </cols>
  <sheetData>
    <row r="1" spans="1:12" s="13" customFormat="1">
      <c r="A1" s="290"/>
      <c r="B1" s="1090">
        <v>2010</v>
      </c>
      <c r="C1" s="1091"/>
      <c r="D1" s="1091"/>
      <c r="E1" s="1091"/>
      <c r="F1" s="1090">
        <v>2017</v>
      </c>
      <c r="G1" s="1091"/>
      <c r="H1" s="1091"/>
      <c r="I1" s="1091"/>
      <c r="J1" s="1092" t="s">
        <v>524</v>
      </c>
      <c r="K1" s="1092"/>
    </row>
    <row r="2" spans="1:12" s="13" customFormat="1" ht="37.5" customHeight="1">
      <c r="A2" s="325" t="s">
        <v>105</v>
      </c>
      <c r="B2" s="307" t="s">
        <v>499</v>
      </c>
      <c r="C2" s="308" t="s">
        <v>500</v>
      </c>
      <c r="D2" s="292" t="s">
        <v>501</v>
      </c>
      <c r="E2" s="273" t="s">
        <v>513</v>
      </c>
      <c r="F2" s="307" t="s">
        <v>499</v>
      </c>
      <c r="G2" s="308" t="s">
        <v>500</v>
      </c>
      <c r="H2" s="292" t="s">
        <v>501</v>
      </c>
      <c r="I2" s="273" t="s">
        <v>513</v>
      </c>
      <c r="J2" s="291" t="s">
        <v>499</v>
      </c>
      <c r="K2" s="273" t="s">
        <v>500</v>
      </c>
    </row>
    <row r="3" spans="1:12">
      <c r="A3" s="123" t="s">
        <v>111</v>
      </c>
      <c r="B3" s="28">
        <v>131704730</v>
      </c>
      <c r="C3" s="28">
        <v>116716292</v>
      </c>
      <c r="D3" s="302">
        <v>2.58</v>
      </c>
      <c r="E3" s="270" t="s">
        <v>131</v>
      </c>
      <c r="F3" s="35">
        <v>137407308</v>
      </c>
      <c r="G3" s="28">
        <v>120062818</v>
      </c>
      <c r="H3" s="296">
        <v>2.65</v>
      </c>
      <c r="I3" s="270" t="s">
        <v>131</v>
      </c>
      <c r="J3" s="293">
        <v>4.3298201970422667E-2</v>
      </c>
      <c r="K3" s="264">
        <v>2.8672312516576426E-2</v>
      </c>
    </row>
    <row r="4" spans="1:12">
      <c r="A4" s="123" t="s">
        <v>104</v>
      </c>
      <c r="B4" s="28">
        <v>2171853</v>
      </c>
      <c r="C4" s="125">
        <v>1883791</v>
      </c>
      <c r="D4" s="302">
        <v>2.48</v>
      </c>
      <c r="E4" s="270">
        <v>27</v>
      </c>
      <c r="F4" s="28">
        <v>2258669</v>
      </c>
      <c r="G4" s="28">
        <v>1841665</v>
      </c>
      <c r="H4" s="296">
        <v>2.58</v>
      </c>
      <c r="I4" s="259">
        <v>21</v>
      </c>
      <c r="J4" s="293">
        <v>3.9973239441159159E-2</v>
      </c>
      <c r="K4" s="264">
        <v>-2.2362353360855902E-2</v>
      </c>
      <c r="L4" s="12"/>
    </row>
    <row r="5" spans="1:12">
      <c r="A5" s="123" t="s">
        <v>103</v>
      </c>
      <c r="B5" s="28">
        <v>306967</v>
      </c>
      <c r="C5" s="125">
        <v>258058</v>
      </c>
      <c r="D5" s="302">
        <v>2.65</v>
      </c>
      <c r="E5" s="270">
        <v>7</v>
      </c>
      <c r="F5" s="35">
        <v>316968</v>
      </c>
      <c r="G5" s="28">
        <v>250741</v>
      </c>
      <c r="H5" s="296">
        <v>2.84</v>
      </c>
      <c r="I5" s="259">
        <v>5</v>
      </c>
      <c r="J5" s="293">
        <v>3.2580049321262461E-2</v>
      </c>
      <c r="K5" s="264">
        <v>-2.8354090940796217E-2</v>
      </c>
      <c r="L5" s="12"/>
    </row>
    <row r="6" spans="1:12">
      <c r="A6" s="123" t="s">
        <v>102</v>
      </c>
      <c r="B6" s="28">
        <v>2844526</v>
      </c>
      <c r="C6" s="125">
        <v>2380990</v>
      </c>
      <c r="D6" s="302">
        <v>2.63</v>
      </c>
      <c r="E6" s="270">
        <v>9</v>
      </c>
      <c r="F6" s="35">
        <v>2999185</v>
      </c>
      <c r="G6" s="28">
        <v>2552972</v>
      </c>
      <c r="H6" s="296">
        <v>2.69</v>
      </c>
      <c r="I6" s="259">
        <v>10</v>
      </c>
      <c r="J6" s="293">
        <v>5.4370745776273433E-2</v>
      </c>
      <c r="K6" s="264">
        <v>7.2231298745479844E-2</v>
      </c>
      <c r="L6" s="12"/>
    </row>
    <row r="7" spans="1:12">
      <c r="A7" s="123" t="s">
        <v>101</v>
      </c>
      <c r="B7" s="28">
        <v>1316299</v>
      </c>
      <c r="C7" s="125">
        <v>1147084</v>
      </c>
      <c r="D7" s="302">
        <v>2.4700000000000002</v>
      </c>
      <c r="E7" s="270">
        <v>33</v>
      </c>
      <c r="F7" s="35">
        <v>1370109</v>
      </c>
      <c r="G7" s="28">
        <v>1153082</v>
      </c>
      <c r="H7" s="296">
        <v>2.5299999999999998</v>
      </c>
      <c r="I7" s="259">
        <v>27</v>
      </c>
      <c r="J7" s="293">
        <v>4.0879769717974357E-2</v>
      </c>
      <c r="K7" s="264">
        <v>5.2289108731358169E-3</v>
      </c>
      <c r="L7" s="12"/>
    </row>
    <row r="8" spans="1:12">
      <c r="A8" s="123" t="s">
        <v>100</v>
      </c>
      <c r="B8" s="28">
        <v>13680081</v>
      </c>
      <c r="C8" s="125">
        <v>12577498</v>
      </c>
      <c r="D8" s="302">
        <v>2.9</v>
      </c>
      <c r="E8" s="270">
        <v>2</v>
      </c>
      <c r="F8" s="35">
        <v>14177270</v>
      </c>
      <c r="G8" s="28">
        <v>13005097</v>
      </c>
      <c r="H8" s="296">
        <v>2.98</v>
      </c>
      <c r="I8" s="259">
        <v>3</v>
      </c>
      <c r="J8" s="293">
        <v>3.6344009951402967E-2</v>
      </c>
      <c r="K8" s="264">
        <v>3.3997143152000531E-2</v>
      </c>
      <c r="L8" s="12"/>
    </row>
    <row r="9" spans="1:12">
      <c r="A9" s="123" t="s">
        <v>99</v>
      </c>
      <c r="B9" s="28">
        <v>2212898</v>
      </c>
      <c r="C9" s="125">
        <v>1972868</v>
      </c>
      <c r="D9" s="302">
        <v>2.4900000000000002</v>
      </c>
      <c r="E9" s="270">
        <v>22</v>
      </c>
      <c r="F9" s="35">
        <v>2385495</v>
      </c>
      <c r="G9" s="28">
        <v>2139207</v>
      </c>
      <c r="H9" s="296">
        <v>2.57</v>
      </c>
      <c r="I9" s="259">
        <v>22</v>
      </c>
      <c r="J9" s="293">
        <v>7.7995913051573051E-2</v>
      </c>
      <c r="K9" s="264">
        <v>8.4313294148417484E-2</v>
      </c>
      <c r="L9" s="12"/>
    </row>
    <row r="10" spans="1:12">
      <c r="A10" s="123" t="s">
        <v>98</v>
      </c>
      <c r="B10" s="28">
        <v>1487891</v>
      </c>
      <c r="C10" s="125">
        <v>1371087</v>
      </c>
      <c r="D10" s="302">
        <v>2.52</v>
      </c>
      <c r="E10" s="270">
        <v>19</v>
      </c>
      <c r="F10" s="35">
        <v>1517495</v>
      </c>
      <c r="G10" s="28">
        <v>1356762</v>
      </c>
      <c r="H10" s="296">
        <v>2.56</v>
      </c>
      <c r="I10" s="259">
        <v>24</v>
      </c>
      <c r="J10" s="293">
        <v>1.9896618771133134E-2</v>
      </c>
      <c r="K10" s="264">
        <v>-1.0447914683750947E-2</v>
      </c>
      <c r="L10" s="12"/>
    </row>
    <row r="11" spans="1:12">
      <c r="A11" s="123" t="s">
        <v>97</v>
      </c>
      <c r="B11" s="28">
        <v>405885</v>
      </c>
      <c r="C11" s="125">
        <v>342297</v>
      </c>
      <c r="D11" s="302">
        <v>2.5499999999999998</v>
      </c>
      <c r="E11" s="270">
        <v>15</v>
      </c>
      <c r="F11" s="35">
        <v>432853</v>
      </c>
      <c r="G11" s="28">
        <v>357937</v>
      </c>
      <c r="H11" s="296">
        <v>2.62</v>
      </c>
      <c r="I11" s="259">
        <v>17</v>
      </c>
      <c r="J11" s="293">
        <v>6.6442465230299286E-2</v>
      </c>
      <c r="K11" s="264">
        <v>4.5691314852306597E-2</v>
      </c>
      <c r="L11" s="12"/>
    </row>
    <row r="12" spans="1:12">
      <c r="A12" s="123" t="s">
        <v>96</v>
      </c>
      <c r="B12" s="28">
        <v>296719</v>
      </c>
      <c r="C12" s="125">
        <v>266707</v>
      </c>
      <c r="D12" s="302">
        <v>2.11</v>
      </c>
      <c r="E12" s="270">
        <v>51</v>
      </c>
      <c r="F12" s="35">
        <v>314843</v>
      </c>
      <c r="G12" s="28">
        <v>281475</v>
      </c>
      <c r="H12" s="296">
        <v>2.3199999999999998</v>
      </c>
      <c r="I12" s="259">
        <v>50</v>
      </c>
      <c r="J12" s="293">
        <v>6.1081359805068125E-2</v>
      </c>
      <c r="K12" s="264">
        <v>5.5371625041712447E-2</v>
      </c>
      <c r="L12" s="12"/>
    </row>
    <row r="13" spans="1:12">
      <c r="A13" s="123" t="s">
        <v>95</v>
      </c>
      <c r="B13" s="28">
        <v>8989580</v>
      </c>
      <c r="C13" s="125">
        <v>7420802</v>
      </c>
      <c r="D13" s="302">
        <v>2.48</v>
      </c>
      <c r="E13" s="270">
        <v>27</v>
      </c>
      <c r="F13" s="35">
        <v>9441585</v>
      </c>
      <c r="G13" s="28">
        <v>7689964</v>
      </c>
      <c r="H13" s="296">
        <v>2.67</v>
      </c>
      <c r="I13" s="259">
        <v>12</v>
      </c>
      <c r="J13" s="293">
        <v>5.0280991992951884E-2</v>
      </c>
      <c r="K13" s="264">
        <v>3.6271281729387095E-2</v>
      </c>
      <c r="L13" s="12"/>
    </row>
    <row r="14" spans="1:12">
      <c r="A14" s="123" t="s">
        <v>94</v>
      </c>
      <c r="B14" s="28">
        <v>4088801</v>
      </c>
      <c r="C14" s="125">
        <v>3585584</v>
      </c>
      <c r="D14" s="302">
        <v>2.63</v>
      </c>
      <c r="E14" s="270">
        <v>9</v>
      </c>
      <c r="F14" s="35">
        <v>4282254</v>
      </c>
      <c r="G14" s="28">
        <v>3745074</v>
      </c>
      <c r="H14" s="296">
        <v>2.72</v>
      </c>
      <c r="I14" s="297">
        <v>7</v>
      </c>
      <c r="J14" s="293">
        <v>4.731289197004207E-2</v>
      </c>
      <c r="K14" s="264">
        <v>4.4480899066930313E-2</v>
      </c>
      <c r="L14" s="12"/>
    </row>
    <row r="15" spans="1:12">
      <c r="A15" s="123" t="s">
        <v>93</v>
      </c>
      <c r="B15" s="28">
        <v>519508</v>
      </c>
      <c r="C15" s="125">
        <v>455338</v>
      </c>
      <c r="D15" s="302">
        <v>2.89</v>
      </c>
      <c r="E15" s="270">
        <v>3</v>
      </c>
      <c r="F15" s="35">
        <v>542955</v>
      </c>
      <c r="G15" s="28">
        <v>458078</v>
      </c>
      <c r="H15" s="296">
        <v>3.02</v>
      </c>
      <c r="I15" s="259">
        <v>2</v>
      </c>
      <c r="J15" s="293">
        <v>4.5133087459673371E-2</v>
      </c>
      <c r="K15" s="264">
        <v>6.0175078732722653E-3</v>
      </c>
      <c r="L15" s="12"/>
    </row>
    <row r="16" spans="1:12">
      <c r="A16" s="123" t="s">
        <v>92</v>
      </c>
      <c r="B16" s="28">
        <v>667796</v>
      </c>
      <c r="C16" s="125">
        <v>579408</v>
      </c>
      <c r="D16" s="302">
        <v>2.66</v>
      </c>
      <c r="E16" s="270">
        <v>6</v>
      </c>
      <c r="F16" s="35">
        <v>721818</v>
      </c>
      <c r="G16" s="28">
        <v>625135</v>
      </c>
      <c r="H16" s="296">
        <v>2.7</v>
      </c>
      <c r="I16" s="259">
        <v>8</v>
      </c>
      <c r="J16" s="293">
        <v>8.0895962239965424E-2</v>
      </c>
      <c r="K16" s="264">
        <v>7.8920208212520437E-2</v>
      </c>
      <c r="L16" s="12"/>
    </row>
    <row r="17" spans="1:12">
      <c r="A17" s="123" t="s">
        <v>115</v>
      </c>
      <c r="B17" s="28">
        <v>5296715</v>
      </c>
      <c r="C17" s="125">
        <v>4836972</v>
      </c>
      <c r="D17" s="302">
        <v>2.59</v>
      </c>
      <c r="E17" s="270">
        <v>12</v>
      </c>
      <c r="F17" s="35">
        <v>5359416</v>
      </c>
      <c r="G17" s="28">
        <v>4808672</v>
      </c>
      <c r="H17" s="296">
        <v>2.6</v>
      </c>
      <c r="I17" s="259">
        <v>19</v>
      </c>
      <c r="J17" s="293">
        <v>1.1837714507954455E-2</v>
      </c>
      <c r="K17" s="264">
        <v>-5.8507677943969716E-3</v>
      </c>
      <c r="L17" s="12"/>
    </row>
    <row r="18" spans="1:12">
      <c r="A18" s="123" t="s">
        <v>90</v>
      </c>
      <c r="B18" s="28">
        <v>2795541</v>
      </c>
      <c r="C18" s="125">
        <v>2502154</v>
      </c>
      <c r="D18" s="302">
        <v>2.52</v>
      </c>
      <c r="E18" s="270">
        <v>19</v>
      </c>
      <c r="F18" s="35">
        <v>2885342</v>
      </c>
      <c r="G18" s="28">
        <v>2557299</v>
      </c>
      <c r="H18" s="296">
        <v>2.5299999999999998</v>
      </c>
      <c r="I18" s="259">
        <v>27</v>
      </c>
      <c r="J18" s="293">
        <v>3.212294149862216E-2</v>
      </c>
      <c r="K18" s="264">
        <v>2.2039011187960478E-2</v>
      </c>
      <c r="L18" s="12"/>
    </row>
    <row r="19" spans="1:12">
      <c r="A19" s="123" t="s">
        <v>89</v>
      </c>
      <c r="B19" s="28">
        <v>1336417</v>
      </c>
      <c r="C19" s="125">
        <v>1221576</v>
      </c>
      <c r="D19" s="302">
        <v>2.41</v>
      </c>
      <c r="E19" s="270">
        <v>45</v>
      </c>
      <c r="F19" s="35">
        <v>1397739</v>
      </c>
      <c r="G19" s="28">
        <v>1257505</v>
      </c>
      <c r="H19" s="296">
        <v>2.42</v>
      </c>
      <c r="I19" s="259">
        <v>45</v>
      </c>
      <c r="J19" s="293">
        <v>4.5885378590664549E-2</v>
      </c>
      <c r="K19" s="264">
        <v>2.9412005474894753E-2</v>
      </c>
      <c r="L19" s="12"/>
    </row>
    <row r="20" spans="1:12">
      <c r="A20" s="123" t="s">
        <v>88</v>
      </c>
      <c r="B20" s="28">
        <v>1233215</v>
      </c>
      <c r="C20" s="125">
        <v>1112096</v>
      </c>
      <c r="D20" s="302">
        <v>2.4900000000000002</v>
      </c>
      <c r="E20" s="270">
        <v>22</v>
      </c>
      <c r="F20" s="35">
        <v>1273776</v>
      </c>
      <c r="G20" s="28">
        <v>1128983</v>
      </c>
      <c r="H20" s="296">
        <v>2.5099999999999998</v>
      </c>
      <c r="I20" s="259">
        <v>33</v>
      </c>
      <c r="J20" s="293">
        <v>3.2890453002923259E-2</v>
      </c>
      <c r="K20" s="264">
        <v>1.5184840157684176E-2</v>
      </c>
      <c r="L20" s="12"/>
    </row>
    <row r="21" spans="1:12">
      <c r="A21" s="123" t="s">
        <v>87</v>
      </c>
      <c r="B21" s="28">
        <v>1927164</v>
      </c>
      <c r="C21" s="125">
        <v>1719965</v>
      </c>
      <c r="D21" s="302">
        <v>2.4500000000000002</v>
      </c>
      <c r="E21" s="270">
        <v>37</v>
      </c>
      <c r="F21" s="35">
        <v>1984235</v>
      </c>
      <c r="G21" s="28">
        <v>1725034</v>
      </c>
      <c r="H21" s="296">
        <v>2.5099999999999998</v>
      </c>
      <c r="I21" s="259">
        <v>33</v>
      </c>
      <c r="J21" s="293">
        <v>2.9613981996342797E-2</v>
      </c>
      <c r="K21" s="264">
        <v>2.9471529943922992E-3</v>
      </c>
      <c r="L21" s="12"/>
    </row>
    <row r="22" spans="1:12">
      <c r="A22" s="123" t="s">
        <v>86</v>
      </c>
      <c r="B22" s="28">
        <v>1964981</v>
      </c>
      <c r="C22" s="125">
        <v>1728360</v>
      </c>
      <c r="D22" s="302">
        <v>2.5499999999999998</v>
      </c>
      <c r="E22" s="270">
        <v>15</v>
      </c>
      <c r="F22" s="35">
        <v>2061582</v>
      </c>
      <c r="G22" s="28">
        <v>1737123</v>
      </c>
      <c r="H22" s="296">
        <v>2.62</v>
      </c>
      <c r="I22" s="259">
        <v>17</v>
      </c>
      <c r="J22" s="293">
        <v>4.9161289600255786E-2</v>
      </c>
      <c r="K22" s="264">
        <v>5.0701242796640233E-3</v>
      </c>
      <c r="L22" s="12"/>
    </row>
    <row r="23" spans="1:12">
      <c r="A23" s="123" t="s">
        <v>85</v>
      </c>
      <c r="B23" s="28">
        <v>721830</v>
      </c>
      <c r="C23" s="125">
        <v>557219</v>
      </c>
      <c r="D23" s="302">
        <v>2.3199999999999998</v>
      </c>
      <c r="E23" s="270">
        <v>49</v>
      </c>
      <c r="F23" s="35">
        <v>742644</v>
      </c>
      <c r="G23" s="28">
        <v>540959</v>
      </c>
      <c r="H23" s="296">
        <v>2.4</v>
      </c>
      <c r="I23" s="259">
        <v>47</v>
      </c>
      <c r="J23" s="293">
        <v>2.8835044262499387E-2</v>
      </c>
      <c r="K23" s="264">
        <v>-2.9180627365542056E-2</v>
      </c>
      <c r="L23" s="12"/>
    </row>
    <row r="24" spans="1:12">
      <c r="A24" s="123" t="s">
        <v>84</v>
      </c>
      <c r="B24" s="28">
        <v>2378814</v>
      </c>
      <c r="C24" s="125">
        <v>2156411</v>
      </c>
      <c r="D24" s="302">
        <v>2.61</v>
      </c>
      <c r="E24" s="270">
        <v>11</v>
      </c>
      <c r="F24" s="35">
        <v>2449123</v>
      </c>
      <c r="G24" s="28">
        <v>2207343</v>
      </c>
      <c r="H24" s="296">
        <v>2.68</v>
      </c>
      <c r="I24" s="259">
        <v>11</v>
      </c>
      <c r="J24" s="293">
        <v>2.9556325126722793E-2</v>
      </c>
      <c r="K24" s="264">
        <v>2.3618874138557011E-2</v>
      </c>
      <c r="L24" s="12"/>
    </row>
    <row r="25" spans="1:12">
      <c r="A25" s="123" t="s">
        <v>83</v>
      </c>
      <c r="B25" s="28">
        <v>2808254</v>
      </c>
      <c r="C25" s="125">
        <v>2547075</v>
      </c>
      <c r="D25" s="302">
        <v>2.48</v>
      </c>
      <c r="E25" s="270">
        <v>27</v>
      </c>
      <c r="F25" s="35">
        <v>2894590</v>
      </c>
      <c r="G25" s="28">
        <v>2604954</v>
      </c>
      <c r="H25" s="296">
        <v>2.54</v>
      </c>
      <c r="I25" s="259">
        <v>26</v>
      </c>
      <c r="J25" s="293">
        <v>3.0743657803033564E-2</v>
      </c>
      <c r="K25" s="264">
        <v>2.272371249374272E-2</v>
      </c>
      <c r="L25" s="12"/>
    </row>
    <row r="26" spans="1:12">
      <c r="A26" s="123" t="s">
        <v>82</v>
      </c>
      <c r="B26" s="28">
        <v>4532233</v>
      </c>
      <c r="C26" s="125">
        <v>3872508</v>
      </c>
      <c r="D26" s="302">
        <v>2.4900000000000002</v>
      </c>
      <c r="E26" s="270">
        <v>22</v>
      </c>
      <c r="F26" s="35">
        <v>4595274</v>
      </c>
      <c r="G26" s="28">
        <v>3930017</v>
      </c>
      <c r="H26" s="296">
        <v>2.48</v>
      </c>
      <c r="I26" s="259">
        <v>38</v>
      </c>
      <c r="J26" s="293">
        <v>1.390947905811557E-2</v>
      </c>
      <c r="K26" s="264">
        <v>1.4850582619842179E-2</v>
      </c>
      <c r="L26" s="12"/>
    </row>
    <row r="27" spans="1:12">
      <c r="A27" s="123" t="s">
        <v>81</v>
      </c>
      <c r="B27" s="28">
        <v>2347201</v>
      </c>
      <c r="C27" s="125">
        <v>2087227</v>
      </c>
      <c r="D27" s="302">
        <v>2.48</v>
      </c>
      <c r="E27" s="270">
        <v>27</v>
      </c>
      <c r="F27" s="35">
        <v>2437726</v>
      </c>
      <c r="G27" s="28">
        <v>2162211</v>
      </c>
      <c r="H27" s="296">
        <v>2.52</v>
      </c>
      <c r="I27" s="259">
        <v>32</v>
      </c>
      <c r="J27" s="293">
        <v>3.8567212607697465E-2</v>
      </c>
      <c r="K27" s="264">
        <v>3.5925177280669462E-2</v>
      </c>
      <c r="L27" s="12"/>
    </row>
    <row r="28" spans="1:12">
      <c r="A28" s="123" t="s">
        <v>80</v>
      </c>
      <c r="B28" s="28">
        <v>1274719</v>
      </c>
      <c r="C28" s="125">
        <v>1115768</v>
      </c>
      <c r="D28" s="302">
        <v>2.58</v>
      </c>
      <c r="E28" s="270">
        <v>13</v>
      </c>
      <c r="F28" s="35">
        <v>1323754</v>
      </c>
      <c r="G28" s="28">
        <v>1091980</v>
      </c>
      <c r="H28" s="296">
        <v>2.65</v>
      </c>
      <c r="I28" s="259">
        <v>14</v>
      </c>
      <c r="J28" s="293">
        <v>3.8467301420940681E-2</v>
      </c>
      <c r="K28" s="264">
        <v>-2.1319844268701038E-2</v>
      </c>
      <c r="L28" s="12"/>
    </row>
    <row r="29" spans="1:12">
      <c r="A29" s="123" t="s">
        <v>79</v>
      </c>
      <c r="B29" s="28">
        <v>2712729</v>
      </c>
      <c r="C29" s="125">
        <v>2375611</v>
      </c>
      <c r="D29" s="302">
        <v>2.4500000000000002</v>
      </c>
      <c r="E29" s="270">
        <v>37</v>
      </c>
      <c r="F29" s="35">
        <v>2792445</v>
      </c>
      <c r="G29" s="28">
        <v>2385135</v>
      </c>
      <c r="H29" s="296">
        <v>2.4900000000000002</v>
      </c>
      <c r="I29" s="259">
        <v>36</v>
      </c>
      <c r="J29" s="293">
        <v>2.938590622211068E-2</v>
      </c>
      <c r="K29" s="264">
        <v>4.009073876152236E-3</v>
      </c>
      <c r="L29" s="12"/>
    </row>
    <row r="30" spans="1:12">
      <c r="A30" s="123" t="s">
        <v>78</v>
      </c>
      <c r="B30" s="28">
        <v>482825</v>
      </c>
      <c r="C30" s="125">
        <v>409607</v>
      </c>
      <c r="D30" s="302">
        <v>2.35</v>
      </c>
      <c r="E30" s="270">
        <v>47</v>
      </c>
      <c r="F30" s="35">
        <v>510408</v>
      </c>
      <c r="G30" s="28">
        <v>423091</v>
      </c>
      <c r="H30" s="296">
        <v>2.41</v>
      </c>
      <c r="I30" s="259">
        <v>46</v>
      </c>
      <c r="J30" s="293">
        <v>5.7128359136332962E-2</v>
      </c>
      <c r="K30" s="264">
        <v>3.2919359288293482E-2</v>
      </c>
      <c r="L30" s="12"/>
    </row>
    <row r="31" spans="1:12">
      <c r="A31" s="123" t="s">
        <v>77</v>
      </c>
      <c r="B31" s="28">
        <v>796793</v>
      </c>
      <c r="C31" s="125">
        <v>721130</v>
      </c>
      <c r="D31" s="302">
        <v>2.46</v>
      </c>
      <c r="E31" s="270">
        <v>35</v>
      </c>
      <c r="F31" s="35">
        <v>837540</v>
      </c>
      <c r="G31" s="28">
        <v>754490</v>
      </c>
      <c r="H31" s="296">
        <v>2.48</v>
      </c>
      <c r="I31" s="259">
        <v>38</v>
      </c>
      <c r="J31" s="293">
        <v>5.1138752473980142E-2</v>
      </c>
      <c r="K31" s="264">
        <v>4.6260729688128333E-2</v>
      </c>
      <c r="L31" s="12"/>
    </row>
    <row r="32" spans="1:12">
      <c r="A32" s="123" t="s">
        <v>76</v>
      </c>
      <c r="B32" s="28">
        <v>1173814</v>
      </c>
      <c r="C32" s="125">
        <v>1006250</v>
      </c>
      <c r="D32" s="302">
        <v>2.65</v>
      </c>
      <c r="E32" s="270">
        <v>7</v>
      </c>
      <c r="F32" s="35">
        <v>1249733</v>
      </c>
      <c r="G32" s="28">
        <v>1094613</v>
      </c>
      <c r="H32" s="296">
        <v>2.7</v>
      </c>
      <c r="I32" s="259">
        <v>8</v>
      </c>
      <c r="J32" s="293">
        <v>6.4677197579855017E-2</v>
      </c>
      <c r="K32" s="264">
        <v>8.7814161490683329E-2</v>
      </c>
      <c r="L32" s="12"/>
    </row>
    <row r="33" spans="1:12">
      <c r="A33" s="123" t="s">
        <v>75</v>
      </c>
      <c r="B33" s="28">
        <v>614754</v>
      </c>
      <c r="C33" s="125">
        <v>518973</v>
      </c>
      <c r="D33" s="302">
        <v>2.46</v>
      </c>
      <c r="E33" s="270">
        <v>35</v>
      </c>
      <c r="F33" s="35">
        <v>634689</v>
      </c>
      <c r="G33" s="28">
        <v>528700</v>
      </c>
      <c r="H33" s="296">
        <v>2.46</v>
      </c>
      <c r="I33" s="259">
        <v>42</v>
      </c>
      <c r="J33" s="293">
        <v>3.2427605188416919E-2</v>
      </c>
      <c r="K33" s="264">
        <v>1.87427862335805E-2</v>
      </c>
      <c r="L33" s="12"/>
    </row>
    <row r="34" spans="1:12">
      <c r="A34" s="123" t="s">
        <v>74</v>
      </c>
      <c r="B34" s="28">
        <v>3553562</v>
      </c>
      <c r="C34" s="125">
        <v>3214360</v>
      </c>
      <c r="D34" s="302">
        <v>2.68</v>
      </c>
      <c r="E34" s="270">
        <v>5</v>
      </c>
      <c r="F34" s="35">
        <v>3615891</v>
      </c>
      <c r="G34" s="28">
        <v>3218798</v>
      </c>
      <c r="H34" s="296">
        <v>2.74</v>
      </c>
      <c r="I34" s="259">
        <v>6</v>
      </c>
      <c r="J34" s="293">
        <v>1.7539865633412255E-2</v>
      </c>
      <c r="K34" s="264">
        <v>1.3806792020807368E-3</v>
      </c>
      <c r="L34" s="12"/>
    </row>
    <row r="35" spans="1:12">
      <c r="A35" s="123" t="s">
        <v>73</v>
      </c>
      <c r="B35" s="28">
        <v>901388</v>
      </c>
      <c r="C35" s="125">
        <v>791395</v>
      </c>
      <c r="D35" s="302">
        <v>2.5499999999999998</v>
      </c>
      <c r="E35" s="270">
        <v>15</v>
      </c>
      <c r="F35" s="35">
        <v>937976</v>
      </c>
      <c r="G35" s="28">
        <v>767705</v>
      </c>
      <c r="H35" s="296">
        <v>2.66</v>
      </c>
      <c r="I35" s="259">
        <v>13</v>
      </c>
      <c r="J35" s="293">
        <v>4.0590733402264156E-2</v>
      </c>
      <c r="K35" s="264">
        <v>-2.9934482780406779E-2</v>
      </c>
      <c r="L35" s="12"/>
    </row>
    <row r="36" spans="1:12">
      <c r="A36" s="123" t="s">
        <v>72</v>
      </c>
      <c r="B36" s="28">
        <v>8108103</v>
      </c>
      <c r="C36" s="125">
        <v>7317755</v>
      </c>
      <c r="D36" s="302">
        <v>2.57</v>
      </c>
      <c r="E36" s="270">
        <v>14</v>
      </c>
      <c r="F36" s="35">
        <v>8327621</v>
      </c>
      <c r="G36" s="28">
        <v>7304332</v>
      </c>
      <c r="H36" s="296">
        <v>2.64</v>
      </c>
      <c r="I36" s="259">
        <v>15</v>
      </c>
      <c r="J36" s="293">
        <v>2.7073903723225934E-2</v>
      </c>
      <c r="K36" s="264">
        <v>-1.8343057399434759E-3</v>
      </c>
      <c r="L36" s="12"/>
    </row>
    <row r="37" spans="1:12">
      <c r="A37" s="123" t="s">
        <v>71</v>
      </c>
      <c r="B37" s="28">
        <v>4327528</v>
      </c>
      <c r="C37" s="125">
        <v>3745155</v>
      </c>
      <c r="D37" s="302">
        <v>2.48</v>
      </c>
      <c r="E37" s="270">
        <v>27</v>
      </c>
      <c r="F37" s="35">
        <v>4622656</v>
      </c>
      <c r="G37" s="28">
        <v>3955069</v>
      </c>
      <c r="H37" s="296">
        <v>2.5299999999999998</v>
      </c>
      <c r="I37" s="259">
        <v>27</v>
      </c>
      <c r="J37" s="293">
        <v>6.8197825640873955E-2</v>
      </c>
      <c r="K37" s="264">
        <v>5.6049482598183431E-2</v>
      </c>
      <c r="L37" s="12"/>
    </row>
    <row r="38" spans="1:12">
      <c r="A38" s="123" t="s">
        <v>70</v>
      </c>
      <c r="B38" s="28">
        <v>317498</v>
      </c>
      <c r="C38" s="125">
        <v>281192</v>
      </c>
      <c r="D38" s="302">
        <v>2.2999999999999998</v>
      </c>
      <c r="E38" s="270">
        <v>50</v>
      </c>
      <c r="F38" s="35">
        <v>374591</v>
      </c>
      <c r="G38" s="28">
        <v>316306</v>
      </c>
      <c r="H38" s="296">
        <v>2.31</v>
      </c>
      <c r="I38" s="259">
        <v>51</v>
      </c>
      <c r="J38" s="293">
        <v>0.17982160517546575</v>
      </c>
      <c r="K38" s="264">
        <v>0.12487552988705231</v>
      </c>
      <c r="L38" s="12"/>
    </row>
    <row r="39" spans="1:12">
      <c r="A39" s="123" t="s">
        <v>69</v>
      </c>
      <c r="B39" s="28">
        <v>5127508</v>
      </c>
      <c r="C39" s="125">
        <v>4603435</v>
      </c>
      <c r="D39" s="302">
        <v>2.44</v>
      </c>
      <c r="E39" s="270">
        <v>40</v>
      </c>
      <c r="F39" s="35">
        <v>5201701</v>
      </c>
      <c r="G39" s="28">
        <v>4667192</v>
      </c>
      <c r="H39" s="296">
        <v>2.4300000000000002</v>
      </c>
      <c r="I39" s="259">
        <v>43</v>
      </c>
      <c r="J39" s="293">
        <v>1.4469601997695536E-2</v>
      </c>
      <c r="K39" s="264">
        <v>1.384987514757996E-2</v>
      </c>
      <c r="L39" s="12"/>
    </row>
    <row r="40" spans="1:12">
      <c r="A40" s="123" t="s">
        <v>68</v>
      </c>
      <c r="B40" s="28">
        <v>1664378</v>
      </c>
      <c r="C40" s="125">
        <v>1460450</v>
      </c>
      <c r="D40" s="302">
        <v>2.4900000000000002</v>
      </c>
      <c r="E40" s="270">
        <v>22</v>
      </c>
      <c r="F40" s="35">
        <v>1734074</v>
      </c>
      <c r="G40" s="28">
        <v>1470364</v>
      </c>
      <c r="H40" s="296">
        <v>2.6</v>
      </c>
      <c r="I40" s="259">
        <v>19</v>
      </c>
      <c r="J40" s="293">
        <v>4.1875102891290261E-2</v>
      </c>
      <c r="K40" s="264">
        <v>6.7883186689035035E-3</v>
      </c>
      <c r="L40" s="12"/>
    </row>
    <row r="41" spans="1:12">
      <c r="A41" s="123" t="s">
        <v>67</v>
      </c>
      <c r="B41" s="28">
        <v>1675562</v>
      </c>
      <c r="C41" s="125">
        <v>1518938</v>
      </c>
      <c r="D41" s="302">
        <v>2.4700000000000002</v>
      </c>
      <c r="E41" s="270">
        <v>33</v>
      </c>
      <c r="F41" s="35">
        <v>1768582</v>
      </c>
      <c r="G41" s="28">
        <v>1603635</v>
      </c>
      <c r="H41" s="296">
        <v>2.5299999999999998</v>
      </c>
      <c r="I41" s="259">
        <v>27</v>
      </c>
      <c r="J41" s="293">
        <v>5.5515701597434131E-2</v>
      </c>
      <c r="K41" s="264">
        <v>5.5760669625751769E-2</v>
      </c>
      <c r="L41" s="12"/>
    </row>
    <row r="42" spans="1:12">
      <c r="A42" s="123" t="s">
        <v>66</v>
      </c>
      <c r="B42" s="28">
        <v>5567315</v>
      </c>
      <c r="C42" s="125">
        <v>5018904</v>
      </c>
      <c r="D42" s="302">
        <v>2.4500000000000002</v>
      </c>
      <c r="E42" s="270">
        <v>37</v>
      </c>
      <c r="F42" s="35">
        <v>5694402</v>
      </c>
      <c r="G42" s="28">
        <v>5008751</v>
      </c>
      <c r="H42" s="296">
        <v>2.4700000000000002</v>
      </c>
      <c r="I42" s="259">
        <v>40</v>
      </c>
      <c r="J42" s="293">
        <v>2.2827341366529419E-2</v>
      </c>
      <c r="K42" s="264">
        <v>-2.0229516244980594E-3</v>
      </c>
      <c r="L42" s="12"/>
    </row>
    <row r="43" spans="1:12">
      <c r="A43" s="123" t="s">
        <v>65</v>
      </c>
      <c r="B43" s="28">
        <v>463388</v>
      </c>
      <c r="C43" s="125">
        <v>413600</v>
      </c>
      <c r="D43" s="302">
        <v>2.44</v>
      </c>
      <c r="E43" s="270">
        <v>40</v>
      </c>
      <c r="F43" s="35">
        <v>468266</v>
      </c>
      <c r="G43" s="28">
        <v>408748</v>
      </c>
      <c r="H43" s="296">
        <v>2.4900000000000002</v>
      </c>
      <c r="I43" s="259">
        <v>36</v>
      </c>
      <c r="J43" s="293">
        <v>1.052681554118795E-2</v>
      </c>
      <c r="K43" s="264">
        <v>-1.1731141199226358E-2</v>
      </c>
      <c r="L43" s="12"/>
    </row>
    <row r="44" spans="1:12">
      <c r="A44" s="123" t="s">
        <v>64</v>
      </c>
      <c r="B44" s="28">
        <v>2137683</v>
      </c>
      <c r="C44" s="125">
        <v>1801181</v>
      </c>
      <c r="D44" s="302">
        <v>2.4900000000000002</v>
      </c>
      <c r="E44" s="270">
        <v>22</v>
      </c>
      <c r="F44" s="35">
        <v>2284820</v>
      </c>
      <c r="G44" s="28">
        <v>1905100</v>
      </c>
      <c r="H44" s="296">
        <v>2.57</v>
      </c>
      <c r="I44" s="259">
        <v>22</v>
      </c>
      <c r="J44" s="293">
        <v>6.8830130566599479E-2</v>
      </c>
      <c r="K44" s="264">
        <v>5.769492349741645E-2</v>
      </c>
      <c r="L44" s="12"/>
    </row>
    <row r="45" spans="1:12">
      <c r="A45" s="123" t="s">
        <v>63</v>
      </c>
      <c r="B45" s="28">
        <v>363438</v>
      </c>
      <c r="C45" s="125">
        <v>322282</v>
      </c>
      <c r="D45" s="302">
        <v>2.42</v>
      </c>
      <c r="E45" s="270">
        <v>43</v>
      </c>
      <c r="F45" s="35">
        <v>392650</v>
      </c>
      <c r="G45" s="28">
        <v>344260</v>
      </c>
      <c r="H45" s="296">
        <v>2.4300000000000002</v>
      </c>
      <c r="I45" s="259">
        <v>43</v>
      </c>
      <c r="J45" s="293">
        <v>8.0376845569257949E-2</v>
      </c>
      <c r="K45" s="264">
        <v>6.8194934870703383E-2</v>
      </c>
      <c r="L45" s="12"/>
    </row>
    <row r="46" spans="1:12">
      <c r="A46" s="123" t="s">
        <v>62</v>
      </c>
      <c r="B46" s="28">
        <v>2812133</v>
      </c>
      <c r="C46" s="125">
        <v>2493552</v>
      </c>
      <c r="D46" s="302">
        <v>2.48</v>
      </c>
      <c r="E46" s="270">
        <v>27</v>
      </c>
      <c r="F46" s="35">
        <v>2958799</v>
      </c>
      <c r="G46" s="28">
        <v>2588655</v>
      </c>
      <c r="H46" s="296">
        <v>2.5299999999999998</v>
      </c>
      <c r="I46" s="259">
        <v>27</v>
      </c>
      <c r="J46" s="293">
        <v>5.2154716722146555E-2</v>
      </c>
      <c r="K46" s="264">
        <v>3.8139569577855248E-2</v>
      </c>
      <c r="L46" s="12"/>
    </row>
    <row r="47" spans="1:12">
      <c r="A47" s="123" t="s">
        <v>61</v>
      </c>
      <c r="B47" s="28">
        <v>9977436</v>
      </c>
      <c r="C47" s="125">
        <v>8922933</v>
      </c>
      <c r="D47" s="302">
        <v>2.75</v>
      </c>
      <c r="E47" s="270">
        <v>4</v>
      </c>
      <c r="F47" s="35">
        <v>10933375</v>
      </c>
      <c r="G47" s="28">
        <v>9623874</v>
      </c>
      <c r="H47" s="296">
        <v>2.88</v>
      </c>
      <c r="I47" s="259">
        <v>4</v>
      </c>
      <c r="J47" s="293">
        <v>9.581008587777462E-2</v>
      </c>
      <c r="K47" s="264">
        <v>7.8554999796591529E-2</v>
      </c>
      <c r="L47" s="12"/>
    </row>
    <row r="48" spans="1:12" s="13" customFormat="1">
      <c r="A48" s="126" t="s">
        <v>60</v>
      </c>
      <c r="B48" s="97">
        <v>979709</v>
      </c>
      <c r="C48" s="127">
        <v>877692</v>
      </c>
      <c r="D48" s="303">
        <v>3.1</v>
      </c>
      <c r="E48" s="304">
        <v>1</v>
      </c>
      <c r="F48" s="309">
        <v>1084685</v>
      </c>
      <c r="G48" s="97">
        <v>975448</v>
      </c>
      <c r="H48" s="298">
        <v>3.13</v>
      </c>
      <c r="I48" s="299">
        <v>1</v>
      </c>
      <c r="J48" s="294">
        <v>0.10715018439148771</v>
      </c>
      <c r="K48" s="265">
        <v>0.11137847901086029</v>
      </c>
      <c r="L48" s="14"/>
    </row>
    <row r="49" spans="1:12">
      <c r="A49" s="123" t="s">
        <v>59</v>
      </c>
      <c r="B49" s="28">
        <v>322539</v>
      </c>
      <c r="C49" s="125">
        <v>256442</v>
      </c>
      <c r="D49" s="302">
        <v>2.34</v>
      </c>
      <c r="E49" s="270">
        <v>48</v>
      </c>
      <c r="F49" s="35">
        <v>335248</v>
      </c>
      <c r="G49" s="28">
        <v>256629</v>
      </c>
      <c r="H49" s="296">
        <v>2.33</v>
      </c>
      <c r="I49" s="259">
        <v>49</v>
      </c>
      <c r="J49" s="293">
        <v>3.940298692561206E-2</v>
      </c>
      <c r="K49" s="264">
        <v>7.2920972383627713E-4</v>
      </c>
      <c r="L49" s="12"/>
    </row>
    <row r="50" spans="1:12">
      <c r="A50" s="123" t="s">
        <v>58</v>
      </c>
      <c r="B50" s="28">
        <v>3364939</v>
      </c>
      <c r="C50" s="125">
        <v>3056058</v>
      </c>
      <c r="D50" s="302">
        <v>2.54</v>
      </c>
      <c r="E50" s="270">
        <v>18</v>
      </c>
      <c r="F50" s="35">
        <v>3512917</v>
      </c>
      <c r="G50" s="28">
        <v>3120880</v>
      </c>
      <c r="H50" s="296">
        <v>2.64</v>
      </c>
      <c r="I50" s="259">
        <v>15</v>
      </c>
      <c r="J50" s="293">
        <v>4.397642869603291E-2</v>
      </c>
      <c r="K50" s="264">
        <v>2.1210984870051464E-2</v>
      </c>
      <c r="L50" s="12"/>
    </row>
    <row r="51" spans="1:12">
      <c r="A51" s="123" t="s">
        <v>57</v>
      </c>
      <c r="B51" s="28">
        <v>2885677</v>
      </c>
      <c r="C51" s="125">
        <v>2620076</v>
      </c>
      <c r="D51" s="302">
        <v>2.5099999999999998</v>
      </c>
      <c r="E51" s="270">
        <v>21</v>
      </c>
      <c r="F51" s="35">
        <v>3103263</v>
      </c>
      <c r="G51" s="28">
        <v>2840377</v>
      </c>
      <c r="H51" s="296">
        <v>2.56</v>
      </c>
      <c r="I51" s="259">
        <v>24</v>
      </c>
      <c r="J51" s="293">
        <v>7.5402063363293914E-2</v>
      </c>
      <c r="K51" s="264">
        <v>8.4081912127739855E-2</v>
      </c>
      <c r="L51" s="12"/>
    </row>
    <row r="52" spans="1:12">
      <c r="A52" s="123" t="s">
        <v>56</v>
      </c>
      <c r="B52" s="28">
        <v>881917</v>
      </c>
      <c r="C52" s="125">
        <v>763831</v>
      </c>
      <c r="D52" s="302">
        <v>2.36</v>
      </c>
      <c r="E52" s="270">
        <v>46</v>
      </c>
      <c r="F52" s="35">
        <v>892240</v>
      </c>
      <c r="G52" s="28">
        <v>715308</v>
      </c>
      <c r="H52" s="296">
        <v>2.4700000000000002</v>
      </c>
      <c r="I52" s="259">
        <v>40</v>
      </c>
      <c r="J52" s="293">
        <v>1.1705183140817033E-2</v>
      </c>
      <c r="K52" s="264">
        <v>-6.3525832284890282E-2</v>
      </c>
      <c r="L52" s="12"/>
    </row>
    <row r="53" spans="1:12">
      <c r="A53" s="123" t="s">
        <v>55</v>
      </c>
      <c r="B53" s="28">
        <v>2624358</v>
      </c>
      <c r="C53" s="125">
        <v>2279768</v>
      </c>
      <c r="D53" s="302">
        <v>2.4300000000000002</v>
      </c>
      <c r="E53" s="270">
        <v>42</v>
      </c>
      <c r="F53" s="35">
        <v>2695303</v>
      </c>
      <c r="G53" s="28">
        <v>2350293</v>
      </c>
      <c r="H53" s="296">
        <v>2.4</v>
      </c>
      <c r="I53" s="259">
        <v>47</v>
      </c>
      <c r="J53" s="293">
        <v>2.7033278234143365E-2</v>
      </c>
      <c r="K53" s="264">
        <v>3.0935165332612868E-2</v>
      </c>
      <c r="L53" s="12"/>
    </row>
    <row r="54" spans="1:12">
      <c r="A54" s="124" t="s">
        <v>54</v>
      </c>
      <c r="B54" s="103">
        <v>261868</v>
      </c>
      <c r="C54" s="128">
        <v>226879</v>
      </c>
      <c r="D54" s="305">
        <v>2.42</v>
      </c>
      <c r="E54" s="306">
        <v>43</v>
      </c>
      <c r="F54" s="310">
        <v>276733</v>
      </c>
      <c r="G54" s="103">
        <v>225796</v>
      </c>
      <c r="H54" s="300">
        <v>2.5</v>
      </c>
      <c r="I54" s="301">
        <v>35</v>
      </c>
      <c r="J54" s="295">
        <v>5.6765240502848702E-2</v>
      </c>
      <c r="K54" s="266">
        <v>-4.7734695586634235E-3</v>
      </c>
      <c r="L54" s="12"/>
    </row>
    <row r="55" spans="1:12">
      <c r="A55" s="31"/>
      <c r="B55" s="31"/>
      <c r="C55" s="129"/>
      <c r="D55" s="31"/>
      <c r="E55" s="31"/>
      <c r="F55" s="79"/>
      <c r="G55" s="130"/>
      <c r="H55" s="31"/>
      <c r="I55" s="31"/>
      <c r="J55" s="26"/>
      <c r="K55" s="31"/>
    </row>
    <row r="56" spans="1:12">
      <c r="A56" s="1089" t="s">
        <v>130</v>
      </c>
      <c r="B56" s="1089"/>
      <c r="C56" s="1089"/>
      <c r="D56" s="1089"/>
      <c r="E56" s="1089"/>
      <c r="F56" s="1089"/>
      <c r="G56" s="1089"/>
      <c r="H56" s="1089"/>
      <c r="I56" s="1089"/>
      <c r="J56" s="1089"/>
      <c r="K56" s="1089"/>
    </row>
    <row r="57" spans="1:12">
      <c r="A57" s="1089"/>
      <c r="B57" s="1089"/>
      <c r="C57" s="1089"/>
      <c r="D57" s="1089"/>
      <c r="E57" s="1089"/>
      <c r="F57" s="1089"/>
      <c r="G57" s="1089"/>
      <c r="H57" s="1089"/>
      <c r="I57" s="1089"/>
      <c r="J57" s="1089"/>
      <c r="K57" s="1089"/>
    </row>
    <row r="58" spans="1:12">
      <c r="A58" s="1089" t="s">
        <v>512</v>
      </c>
      <c r="B58" s="1089"/>
      <c r="C58" s="1089"/>
      <c r="D58" s="1089"/>
      <c r="E58" s="1089"/>
      <c r="F58" s="1089"/>
      <c r="G58" s="1089"/>
      <c r="H58" s="1089"/>
      <c r="I58" s="1089"/>
      <c r="J58" s="1089"/>
      <c r="K58" s="1089"/>
    </row>
    <row r="59" spans="1:12">
      <c r="A59" s="30"/>
      <c r="B59" s="31"/>
      <c r="C59" s="31"/>
      <c r="D59" s="31"/>
      <c r="E59" s="31"/>
      <c r="F59" s="31"/>
      <c r="G59" s="31"/>
      <c r="H59" s="31"/>
      <c r="I59" s="31"/>
      <c r="J59" s="31"/>
      <c r="K59" s="31"/>
    </row>
    <row r="60" spans="1:12">
      <c r="A60" s="30"/>
      <c r="B60" s="31"/>
      <c r="C60" s="31"/>
      <c r="D60" s="31"/>
      <c r="E60" s="31"/>
      <c r="F60" s="31"/>
      <c r="G60" s="31"/>
      <c r="H60" s="31"/>
      <c r="I60" s="29"/>
      <c r="J60" s="31"/>
      <c r="K60" s="31"/>
    </row>
    <row r="61" spans="1:12">
      <c r="F61" s="2"/>
      <c r="J61" s="2"/>
    </row>
  </sheetData>
  <mergeCells count="6">
    <mergeCell ref="A58:K58"/>
    <mergeCell ref="B1:E1"/>
    <mergeCell ref="F1:I1"/>
    <mergeCell ref="J1:K1"/>
    <mergeCell ref="A56:K56"/>
    <mergeCell ref="A57:K57"/>
  </mergeCells>
  <printOptions horizontalCentered="1"/>
  <pageMargins left="0.7" right="0.7" top="1" bottom="1" header="0.5" footer="0.5"/>
  <pageSetup scale="79" fitToHeight="0" orientation="portrait" r:id="rId1"/>
  <headerFooter scaleWithDoc="0">
    <oddHeader>&amp;C&amp;"-,Bold"Table 2.10
Housing Units, Households, and Persons Per Household by State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39"/>
  <sheetViews>
    <sheetView view="pageLayout" zoomScaleNormal="100" workbookViewId="0">
      <selection activeCell="D2" sqref="D2"/>
    </sheetView>
  </sheetViews>
  <sheetFormatPr defaultColWidth="8.85546875" defaultRowHeight="12.75"/>
  <cols>
    <col min="1" max="1" width="11.42578125" customWidth="1"/>
    <col min="2" max="2" width="9.42578125" customWidth="1"/>
    <col min="10" max="10" width="8.28515625" customWidth="1"/>
  </cols>
  <sheetData>
    <row r="1" spans="1:11" s="202" customFormat="1">
      <c r="A1" s="1246"/>
      <c r="B1" s="1247"/>
      <c r="C1" s="1259" t="s">
        <v>167</v>
      </c>
      <c r="D1" s="1248"/>
      <c r="E1" s="1248"/>
      <c r="F1" s="1248"/>
      <c r="G1" s="1249"/>
      <c r="H1" s="1250" t="s">
        <v>166</v>
      </c>
      <c r="I1" s="1250" t="s">
        <v>509</v>
      </c>
      <c r="J1" s="1251" t="s">
        <v>160</v>
      </c>
    </row>
    <row r="2" spans="1:11" s="202" customFormat="1" ht="76.5">
      <c r="A2" s="1252" t="s">
        <v>520</v>
      </c>
      <c r="B2" s="1253" t="s">
        <v>12</v>
      </c>
      <c r="C2" s="1254" t="s">
        <v>165</v>
      </c>
      <c r="D2" s="1254" t="s">
        <v>164</v>
      </c>
      <c r="E2" s="1255" t="s">
        <v>163</v>
      </c>
      <c r="F2" s="1254" t="s">
        <v>162</v>
      </c>
      <c r="G2" s="1256" t="s">
        <v>161</v>
      </c>
      <c r="H2" s="1257"/>
      <c r="I2" s="1257"/>
      <c r="J2" s="1258"/>
    </row>
    <row r="3" spans="1:11">
      <c r="A3" s="131"/>
      <c r="B3" s="132"/>
      <c r="C3" s="28"/>
      <c r="D3" s="28"/>
      <c r="E3" s="133"/>
      <c r="F3" s="134"/>
      <c r="G3" s="135"/>
      <c r="H3" s="136"/>
      <c r="I3" s="137"/>
      <c r="J3" s="78"/>
    </row>
    <row r="4" spans="1:11">
      <c r="A4" s="138" t="s">
        <v>105</v>
      </c>
      <c r="B4" s="139">
        <v>3101833</v>
      </c>
      <c r="C4" s="28">
        <v>2434785</v>
      </c>
      <c r="D4" s="28">
        <v>34090</v>
      </c>
      <c r="E4" s="28">
        <v>29608</v>
      </c>
      <c r="F4" s="28">
        <v>75471</v>
      </c>
      <c r="G4" s="135">
        <v>29885</v>
      </c>
      <c r="H4" s="135">
        <v>63706</v>
      </c>
      <c r="I4" s="137">
        <v>434288</v>
      </c>
      <c r="J4" s="37">
        <v>667048</v>
      </c>
    </row>
    <row r="5" spans="1:11" ht="24.75" customHeight="1">
      <c r="A5" s="144" t="s">
        <v>525</v>
      </c>
      <c r="B5" s="145">
        <v>1</v>
      </c>
      <c r="C5" s="146">
        <v>0.78495038256411609</v>
      </c>
      <c r="D5" s="146">
        <v>1.0990275749855005E-2</v>
      </c>
      <c r="E5" s="146">
        <v>9.5453236844149896E-3</v>
      </c>
      <c r="F5" s="146">
        <v>2.4331097128697774E-2</v>
      </c>
      <c r="G5" s="147">
        <v>9.6346257196954187E-3</v>
      </c>
      <c r="H5" s="147">
        <v>2.0538178554422498E-2</v>
      </c>
      <c r="I5" s="145">
        <v>0.1400101165987982</v>
      </c>
      <c r="J5" s="147">
        <v>0.21504961743588388</v>
      </c>
    </row>
    <row r="6" spans="1:11" ht="9" customHeight="1">
      <c r="A6" s="144"/>
      <c r="B6" s="145"/>
      <c r="C6" s="146"/>
      <c r="D6" s="146"/>
      <c r="E6" s="146"/>
      <c r="F6" s="146"/>
      <c r="G6" s="147"/>
      <c r="H6" s="147"/>
      <c r="I6" s="145"/>
      <c r="J6" s="87"/>
      <c r="K6" s="179"/>
    </row>
    <row r="7" spans="1:11">
      <c r="A7" s="81" t="s">
        <v>159</v>
      </c>
      <c r="B7" s="137">
        <v>6386</v>
      </c>
      <c r="C7" s="28">
        <v>5408</v>
      </c>
      <c r="D7" s="28">
        <v>13</v>
      </c>
      <c r="E7" s="28">
        <v>47</v>
      </c>
      <c r="F7" s="28">
        <v>56</v>
      </c>
      <c r="G7" s="135">
        <v>21</v>
      </c>
      <c r="H7" s="135">
        <v>103</v>
      </c>
      <c r="I7" s="137">
        <v>738</v>
      </c>
      <c r="J7" s="37">
        <v>978</v>
      </c>
      <c r="K7" s="178"/>
    </row>
    <row r="8" spans="1:11">
      <c r="A8" s="81" t="s">
        <v>158</v>
      </c>
      <c r="B8" s="137">
        <v>54079</v>
      </c>
      <c r="C8" s="28">
        <v>47099</v>
      </c>
      <c r="D8" s="28">
        <v>197</v>
      </c>
      <c r="E8" s="28">
        <v>371</v>
      </c>
      <c r="F8" s="28">
        <v>445</v>
      </c>
      <c r="G8" s="135">
        <v>90</v>
      </c>
      <c r="H8" s="135">
        <v>809</v>
      </c>
      <c r="I8" s="137">
        <v>5068</v>
      </c>
      <c r="J8" s="37">
        <v>6980</v>
      </c>
      <c r="K8" s="178"/>
    </row>
    <row r="9" spans="1:11">
      <c r="A9" s="81" t="s">
        <v>157</v>
      </c>
      <c r="B9" s="137">
        <v>124438</v>
      </c>
      <c r="C9" s="28">
        <v>104172</v>
      </c>
      <c r="D9" s="28">
        <v>851</v>
      </c>
      <c r="E9" s="28">
        <v>651</v>
      </c>
      <c r="F9" s="28">
        <v>2915</v>
      </c>
      <c r="G9" s="135">
        <v>442</v>
      </c>
      <c r="H9" s="135">
        <v>1966</v>
      </c>
      <c r="I9" s="137">
        <v>13441</v>
      </c>
      <c r="J9" s="37">
        <v>20266</v>
      </c>
      <c r="K9" s="178"/>
    </row>
    <row r="10" spans="1:11">
      <c r="A10" s="81" t="s">
        <v>156</v>
      </c>
      <c r="B10" s="137">
        <v>20295</v>
      </c>
      <c r="C10" s="28">
        <v>16889</v>
      </c>
      <c r="D10" s="28">
        <v>115</v>
      </c>
      <c r="E10" s="28">
        <v>169</v>
      </c>
      <c r="F10" s="28">
        <v>123</v>
      </c>
      <c r="G10" s="135">
        <v>32</v>
      </c>
      <c r="H10" s="135">
        <v>304</v>
      </c>
      <c r="I10" s="137">
        <v>2663</v>
      </c>
      <c r="J10" s="37">
        <v>3406</v>
      </c>
      <c r="K10" s="178"/>
    </row>
    <row r="11" spans="1:11">
      <c r="A11" s="81" t="s">
        <v>155</v>
      </c>
      <c r="B11" s="137">
        <v>1029</v>
      </c>
      <c r="C11" s="28">
        <v>960</v>
      </c>
      <c r="D11" s="28">
        <v>0</v>
      </c>
      <c r="E11" s="28">
        <v>7</v>
      </c>
      <c r="F11" s="28">
        <v>3</v>
      </c>
      <c r="G11" s="135">
        <v>1</v>
      </c>
      <c r="H11" s="135">
        <v>20</v>
      </c>
      <c r="I11" s="137">
        <v>38</v>
      </c>
      <c r="J11" s="37">
        <v>69</v>
      </c>
      <c r="K11" s="178"/>
    </row>
    <row r="12" spans="1:11">
      <c r="A12" s="81" t="s">
        <v>154</v>
      </c>
      <c r="B12" s="137">
        <v>347637</v>
      </c>
      <c r="C12" s="28">
        <v>291620</v>
      </c>
      <c r="D12" s="28">
        <v>4179</v>
      </c>
      <c r="E12" s="28">
        <v>1452</v>
      </c>
      <c r="F12" s="28">
        <v>6559</v>
      </c>
      <c r="G12" s="135">
        <v>2640</v>
      </c>
      <c r="H12" s="135">
        <v>7612</v>
      </c>
      <c r="I12" s="137">
        <v>33575</v>
      </c>
      <c r="J12" s="37">
        <v>56017</v>
      </c>
      <c r="K12" s="178"/>
    </row>
    <row r="13" spans="1:11">
      <c r="A13" s="81" t="s">
        <v>153</v>
      </c>
      <c r="B13" s="137">
        <v>20026</v>
      </c>
      <c r="C13" s="28">
        <v>17060</v>
      </c>
      <c r="D13" s="28">
        <v>60</v>
      </c>
      <c r="E13" s="28">
        <v>666</v>
      </c>
      <c r="F13" s="28">
        <v>77</v>
      </c>
      <c r="G13" s="135">
        <v>54</v>
      </c>
      <c r="H13" s="135">
        <v>450</v>
      </c>
      <c r="I13" s="137">
        <v>1659</v>
      </c>
      <c r="J13" s="37">
        <v>2966</v>
      </c>
      <c r="K13" s="178"/>
    </row>
    <row r="14" spans="1:11">
      <c r="A14" s="81" t="s">
        <v>152</v>
      </c>
      <c r="B14" s="137">
        <v>10077</v>
      </c>
      <c r="C14" s="28">
        <v>9172</v>
      </c>
      <c r="D14" s="28">
        <v>31</v>
      </c>
      <c r="E14" s="28">
        <v>67</v>
      </c>
      <c r="F14" s="28">
        <v>53</v>
      </c>
      <c r="G14" s="135">
        <v>9</v>
      </c>
      <c r="H14" s="135">
        <v>110</v>
      </c>
      <c r="I14" s="137">
        <v>635</v>
      </c>
      <c r="J14" s="37">
        <v>905</v>
      </c>
      <c r="K14" s="178"/>
    </row>
    <row r="15" spans="1:11">
      <c r="A15" s="81" t="s">
        <v>151</v>
      </c>
      <c r="B15" s="137">
        <v>5078</v>
      </c>
      <c r="C15" s="28">
        <v>4486</v>
      </c>
      <c r="D15" s="28">
        <v>26</v>
      </c>
      <c r="E15" s="28">
        <v>103</v>
      </c>
      <c r="F15" s="28">
        <v>76</v>
      </c>
      <c r="G15" s="135">
        <v>20</v>
      </c>
      <c r="H15" s="135">
        <v>65</v>
      </c>
      <c r="I15" s="140">
        <v>302</v>
      </c>
      <c r="J15" s="37">
        <v>592</v>
      </c>
      <c r="K15" s="178"/>
    </row>
    <row r="16" spans="1:11">
      <c r="A16" s="81" t="s">
        <v>150</v>
      </c>
      <c r="B16" s="137">
        <v>9674</v>
      </c>
      <c r="C16" s="28">
        <v>7971</v>
      </c>
      <c r="D16" s="28">
        <v>56</v>
      </c>
      <c r="E16" s="28">
        <v>358</v>
      </c>
      <c r="F16" s="28">
        <v>131</v>
      </c>
      <c r="G16" s="135">
        <v>6</v>
      </c>
      <c r="H16" s="135">
        <v>153</v>
      </c>
      <c r="I16" s="137">
        <v>999</v>
      </c>
      <c r="J16" s="37">
        <v>1703</v>
      </c>
      <c r="K16" s="178"/>
    </row>
    <row r="17" spans="1:14">
      <c r="A17" s="81" t="s">
        <v>149</v>
      </c>
      <c r="B17" s="137">
        <v>51001</v>
      </c>
      <c r="C17" s="28">
        <v>43731</v>
      </c>
      <c r="D17" s="28">
        <v>305</v>
      </c>
      <c r="E17" s="28">
        <v>984</v>
      </c>
      <c r="F17" s="28">
        <v>416</v>
      </c>
      <c r="G17" s="135">
        <v>172</v>
      </c>
      <c r="H17" s="135">
        <v>902</v>
      </c>
      <c r="I17" s="137">
        <v>4491</v>
      </c>
      <c r="J17" s="37">
        <v>7270</v>
      </c>
      <c r="K17" s="178"/>
    </row>
    <row r="18" spans="1:14">
      <c r="A18" s="81" t="s">
        <v>148</v>
      </c>
      <c r="B18" s="137">
        <v>11250</v>
      </c>
      <c r="C18" s="28">
        <v>10407</v>
      </c>
      <c r="D18" s="28">
        <v>37</v>
      </c>
      <c r="E18" s="28">
        <v>96</v>
      </c>
      <c r="F18" s="28">
        <v>32</v>
      </c>
      <c r="G18" s="135">
        <v>20</v>
      </c>
      <c r="H18" s="135">
        <v>131</v>
      </c>
      <c r="I18" s="137">
        <v>527</v>
      </c>
      <c r="J18" s="37">
        <v>843</v>
      </c>
      <c r="K18" s="178"/>
    </row>
    <row r="19" spans="1:14">
      <c r="A19" s="81" t="s">
        <v>147</v>
      </c>
      <c r="B19" s="137">
        <v>7567</v>
      </c>
      <c r="C19" s="28">
        <v>6897</v>
      </c>
      <c r="D19" s="28">
        <v>35</v>
      </c>
      <c r="E19" s="28">
        <v>115</v>
      </c>
      <c r="F19" s="28">
        <v>45</v>
      </c>
      <c r="G19" s="135">
        <v>15</v>
      </c>
      <c r="H19" s="135">
        <v>102</v>
      </c>
      <c r="I19" s="137">
        <v>358</v>
      </c>
      <c r="J19" s="37">
        <v>670</v>
      </c>
      <c r="K19" s="178"/>
    </row>
    <row r="20" spans="1:14">
      <c r="A20" s="81" t="s">
        <v>146</v>
      </c>
      <c r="B20" s="137">
        <v>12863</v>
      </c>
      <c r="C20" s="28">
        <v>10630</v>
      </c>
      <c r="D20" s="28">
        <v>49</v>
      </c>
      <c r="E20" s="28">
        <v>126</v>
      </c>
      <c r="F20" s="28">
        <v>161</v>
      </c>
      <c r="G20" s="135">
        <v>21</v>
      </c>
      <c r="H20" s="135">
        <v>162</v>
      </c>
      <c r="I20" s="137">
        <v>1714</v>
      </c>
      <c r="J20" s="37">
        <v>2233</v>
      </c>
      <c r="K20" s="178"/>
    </row>
    <row r="21" spans="1:14">
      <c r="A21" s="81" t="s">
        <v>145</v>
      </c>
      <c r="B21" s="137">
        <v>11873</v>
      </c>
      <c r="C21" s="28">
        <v>11293</v>
      </c>
      <c r="D21" s="28">
        <v>43</v>
      </c>
      <c r="E21" s="28">
        <v>37</v>
      </c>
      <c r="F21" s="28">
        <v>60</v>
      </c>
      <c r="G21" s="135">
        <v>13</v>
      </c>
      <c r="H21" s="135">
        <v>110</v>
      </c>
      <c r="I21" s="137">
        <v>317</v>
      </c>
      <c r="J21" s="37">
        <v>580</v>
      </c>
      <c r="K21" s="178"/>
    </row>
    <row r="22" spans="1:14">
      <c r="A22" s="81" t="s">
        <v>144</v>
      </c>
      <c r="B22" s="137">
        <v>1420</v>
      </c>
      <c r="C22" s="28">
        <v>1272</v>
      </c>
      <c r="D22" s="28">
        <v>4</v>
      </c>
      <c r="E22" s="28">
        <v>6</v>
      </c>
      <c r="F22" s="28">
        <v>6</v>
      </c>
      <c r="G22" s="135">
        <v>2</v>
      </c>
      <c r="H22" s="135">
        <v>20</v>
      </c>
      <c r="I22" s="137">
        <v>110</v>
      </c>
      <c r="J22" s="37">
        <v>148</v>
      </c>
      <c r="K22" s="178"/>
    </row>
    <row r="23" spans="1:14">
      <c r="A23" s="81" t="s">
        <v>143</v>
      </c>
      <c r="B23" s="137">
        <v>2391</v>
      </c>
      <c r="C23" s="28">
        <v>2191</v>
      </c>
      <c r="D23" s="28">
        <v>8</v>
      </c>
      <c r="E23" s="28">
        <v>13</v>
      </c>
      <c r="F23" s="28">
        <v>4</v>
      </c>
      <c r="G23" s="135">
        <v>1</v>
      </c>
      <c r="H23" s="135">
        <v>23</v>
      </c>
      <c r="I23" s="137">
        <v>151</v>
      </c>
      <c r="J23" s="37">
        <v>200</v>
      </c>
      <c r="K23" s="178"/>
    </row>
    <row r="24" spans="1:14">
      <c r="A24" s="81" t="s">
        <v>142</v>
      </c>
      <c r="B24" s="137">
        <v>1135649</v>
      </c>
      <c r="C24" s="28">
        <v>810866</v>
      </c>
      <c r="D24" s="28">
        <v>18653</v>
      </c>
      <c r="E24" s="28">
        <v>7491</v>
      </c>
      <c r="F24" s="28">
        <v>47414</v>
      </c>
      <c r="G24" s="135">
        <v>18375</v>
      </c>
      <c r="H24" s="135">
        <v>25236</v>
      </c>
      <c r="I24" s="137">
        <v>207614</v>
      </c>
      <c r="J24" s="37">
        <v>324783</v>
      </c>
      <c r="K24" s="178"/>
      <c r="N24" s="177"/>
    </row>
    <row r="25" spans="1:14">
      <c r="A25" s="81" t="s">
        <v>141</v>
      </c>
      <c r="B25" s="137">
        <v>15356</v>
      </c>
      <c r="C25" s="28">
        <v>6755</v>
      </c>
      <c r="D25" s="28">
        <v>48</v>
      </c>
      <c r="E25" s="28">
        <v>7321</v>
      </c>
      <c r="F25" s="28">
        <v>110</v>
      </c>
      <c r="G25" s="135">
        <v>9</v>
      </c>
      <c r="H25" s="135">
        <v>279</v>
      </c>
      <c r="I25" s="137">
        <v>834</v>
      </c>
      <c r="J25" s="37">
        <v>8601</v>
      </c>
      <c r="K25" s="178"/>
    </row>
    <row r="26" spans="1:14">
      <c r="A26" s="81" t="s">
        <v>140</v>
      </c>
      <c r="B26" s="137">
        <v>30035</v>
      </c>
      <c r="C26" s="28">
        <v>25711</v>
      </c>
      <c r="D26" s="28">
        <v>291</v>
      </c>
      <c r="E26" s="28">
        <v>297</v>
      </c>
      <c r="F26" s="28">
        <v>243</v>
      </c>
      <c r="G26" s="135">
        <v>150</v>
      </c>
      <c r="H26" s="135">
        <v>408</v>
      </c>
      <c r="I26" s="137">
        <v>2935</v>
      </c>
      <c r="J26" s="37">
        <v>4324</v>
      </c>
      <c r="K26" s="178"/>
    </row>
    <row r="27" spans="1:14">
      <c r="A27" s="81" t="s">
        <v>139</v>
      </c>
      <c r="B27" s="137">
        <v>21316</v>
      </c>
      <c r="C27" s="28">
        <v>19561</v>
      </c>
      <c r="D27" s="28">
        <v>99</v>
      </c>
      <c r="E27" s="28">
        <v>209</v>
      </c>
      <c r="F27" s="28">
        <v>70</v>
      </c>
      <c r="G27" s="135">
        <v>43</v>
      </c>
      <c r="H27" s="135">
        <v>255</v>
      </c>
      <c r="I27" s="137">
        <v>1079</v>
      </c>
      <c r="J27" s="37">
        <v>1755</v>
      </c>
      <c r="K27" s="178"/>
    </row>
    <row r="28" spans="1:14">
      <c r="A28" s="81" t="s">
        <v>138</v>
      </c>
      <c r="B28" s="137">
        <v>41106</v>
      </c>
      <c r="C28" s="28">
        <v>34869</v>
      </c>
      <c r="D28" s="28">
        <v>322</v>
      </c>
      <c r="E28" s="28">
        <v>104</v>
      </c>
      <c r="F28" s="28">
        <v>639</v>
      </c>
      <c r="G28" s="135">
        <v>48</v>
      </c>
      <c r="H28" s="135">
        <v>529</v>
      </c>
      <c r="I28" s="137">
        <v>4595</v>
      </c>
      <c r="J28" s="37">
        <v>6237</v>
      </c>
      <c r="K28" s="178"/>
    </row>
    <row r="29" spans="1:14">
      <c r="A29" s="81" t="s">
        <v>137</v>
      </c>
      <c r="B29" s="137">
        <v>67456</v>
      </c>
      <c r="C29" s="28">
        <v>56152</v>
      </c>
      <c r="D29" s="28">
        <v>490</v>
      </c>
      <c r="E29" s="28">
        <v>518</v>
      </c>
      <c r="F29" s="28">
        <v>461</v>
      </c>
      <c r="G29" s="135">
        <v>385</v>
      </c>
      <c r="H29" s="135">
        <v>1151</v>
      </c>
      <c r="I29" s="137">
        <v>8299</v>
      </c>
      <c r="J29" s="37">
        <v>11304</v>
      </c>
      <c r="K29" s="178"/>
    </row>
    <row r="30" spans="1:14">
      <c r="A30" s="81" t="s">
        <v>136</v>
      </c>
      <c r="B30" s="137">
        <v>35150</v>
      </c>
      <c r="C30" s="28">
        <v>28724</v>
      </c>
      <c r="D30" s="28">
        <v>140</v>
      </c>
      <c r="E30" s="28">
        <v>2429</v>
      </c>
      <c r="F30" s="28">
        <v>171</v>
      </c>
      <c r="G30" s="135">
        <v>98</v>
      </c>
      <c r="H30" s="135">
        <v>689</v>
      </c>
      <c r="I30" s="137">
        <v>2899</v>
      </c>
      <c r="J30" s="37">
        <v>6426</v>
      </c>
      <c r="K30" s="178"/>
    </row>
    <row r="31" spans="1:14">
      <c r="A31" s="81" t="s">
        <v>60</v>
      </c>
      <c r="B31" s="137">
        <v>606425</v>
      </c>
      <c r="C31" s="28">
        <v>499950</v>
      </c>
      <c r="D31" s="28">
        <v>3474</v>
      </c>
      <c r="E31" s="28">
        <v>2768</v>
      </c>
      <c r="F31" s="28">
        <v>10045</v>
      </c>
      <c r="G31" s="135">
        <v>5140</v>
      </c>
      <c r="H31" s="135">
        <v>13712</v>
      </c>
      <c r="I31" s="137">
        <v>71336</v>
      </c>
      <c r="J31" s="37">
        <v>106475</v>
      </c>
      <c r="K31" s="178"/>
    </row>
    <row r="32" spans="1:14">
      <c r="A32" s="81" t="s">
        <v>135</v>
      </c>
      <c r="B32" s="137">
        <v>32106</v>
      </c>
      <c r="C32" s="28">
        <v>26773</v>
      </c>
      <c r="D32" s="28">
        <v>145</v>
      </c>
      <c r="E32" s="28">
        <v>93</v>
      </c>
      <c r="F32" s="28">
        <v>249</v>
      </c>
      <c r="G32" s="135">
        <v>59</v>
      </c>
      <c r="H32" s="135">
        <v>404</v>
      </c>
      <c r="I32" s="137">
        <v>4383</v>
      </c>
      <c r="J32" s="37">
        <v>5333</v>
      </c>
      <c r="K32" s="178"/>
    </row>
    <row r="33" spans="1:11">
      <c r="A33" s="81" t="s">
        <v>57</v>
      </c>
      <c r="B33" s="137">
        <v>165662</v>
      </c>
      <c r="C33" s="28">
        <v>140099</v>
      </c>
      <c r="D33" s="28">
        <v>1009</v>
      </c>
      <c r="E33" s="28">
        <v>1767</v>
      </c>
      <c r="F33" s="28">
        <v>1371</v>
      </c>
      <c r="G33" s="135">
        <v>1342</v>
      </c>
      <c r="H33" s="135">
        <v>2907</v>
      </c>
      <c r="I33" s="137">
        <v>17167</v>
      </c>
      <c r="J33" s="37">
        <v>25563</v>
      </c>
      <c r="K33" s="178"/>
    </row>
    <row r="34" spans="1:11">
      <c r="A34" s="81" t="s">
        <v>134</v>
      </c>
      <c r="B34" s="137">
        <v>2719</v>
      </c>
      <c r="C34" s="28">
        <v>2467</v>
      </c>
      <c r="D34" s="28">
        <v>12</v>
      </c>
      <c r="E34" s="28">
        <v>13</v>
      </c>
      <c r="F34" s="28">
        <v>19</v>
      </c>
      <c r="G34" s="135">
        <v>5</v>
      </c>
      <c r="H34" s="135">
        <v>39</v>
      </c>
      <c r="I34" s="137">
        <v>164</v>
      </c>
      <c r="J34" s="37">
        <v>252</v>
      </c>
      <c r="K34" s="178"/>
    </row>
    <row r="35" spans="1:11">
      <c r="A35" s="84" t="s">
        <v>133</v>
      </c>
      <c r="B35" s="141">
        <v>251769</v>
      </c>
      <c r="C35" s="103">
        <v>191600</v>
      </c>
      <c r="D35" s="103">
        <v>3398</v>
      </c>
      <c r="E35" s="103">
        <v>1330</v>
      </c>
      <c r="F35" s="103">
        <v>3517</v>
      </c>
      <c r="G35" s="142">
        <v>672</v>
      </c>
      <c r="H35" s="142">
        <v>5055</v>
      </c>
      <c r="I35" s="141">
        <v>46197</v>
      </c>
      <c r="J35" s="143">
        <v>60169</v>
      </c>
      <c r="K35" s="178"/>
    </row>
    <row r="36" spans="1:11">
      <c r="A36" s="27"/>
      <c r="B36" s="28"/>
      <c r="C36" s="28"/>
      <c r="D36" s="28"/>
      <c r="E36" s="28"/>
      <c r="F36" s="28"/>
      <c r="G36" s="28"/>
      <c r="H36" s="28"/>
      <c r="I36" s="28"/>
      <c r="J36" s="29"/>
    </row>
    <row r="37" spans="1:11" ht="64.5" customHeight="1">
      <c r="A37" s="1093" t="s">
        <v>526</v>
      </c>
      <c r="B37" s="1093"/>
      <c r="C37" s="1093"/>
      <c r="D37" s="1093"/>
      <c r="E37" s="1093"/>
      <c r="F37" s="1093"/>
      <c r="G37" s="1093"/>
      <c r="H37" s="1093"/>
      <c r="I37" s="1093"/>
      <c r="J37" s="1093"/>
    </row>
    <row r="38" spans="1:11">
      <c r="A38" s="148"/>
      <c r="B38" s="148"/>
      <c r="C38" s="148"/>
      <c r="D38" s="148"/>
      <c r="E38" s="148"/>
      <c r="F38" s="148"/>
      <c r="G38" s="148"/>
      <c r="H38" s="148"/>
      <c r="I38" s="148"/>
      <c r="J38" s="148"/>
    </row>
    <row r="39" spans="1:11">
      <c r="A39" s="1094" t="s">
        <v>132</v>
      </c>
      <c r="B39" s="1094"/>
      <c r="C39" s="1094"/>
      <c r="D39" s="1094"/>
      <c r="E39" s="1094"/>
      <c r="F39" s="1094"/>
      <c r="G39" s="1094"/>
      <c r="H39" s="1094"/>
      <c r="I39" s="1094"/>
      <c r="J39" s="1094"/>
    </row>
  </sheetData>
  <mergeCells count="5">
    <mergeCell ref="H1:H2"/>
    <mergeCell ref="A37:J37"/>
    <mergeCell ref="I1:I2"/>
    <mergeCell ref="J1:J2"/>
    <mergeCell ref="A39:J39"/>
  </mergeCells>
  <printOptions horizontalCentered="1"/>
  <pageMargins left="0.7" right="0.7" top="1" bottom="1" header="0.5" footer="0.5"/>
  <pageSetup fitToHeight="0" orientation="portrait" verticalDpi="1200" r:id="rId1"/>
  <headerFooter scaleWithDoc="0">
    <oddHeader>&amp;C&amp;"-,Bold"Table 2.11
County Population by Race and Ethnicity in Utah: 2017</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359"/>
  <sheetViews>
    <sheetView view="pageLayout" zoomScaleNormal="100" workbookViewId="0">
      <selection sqref="A1:A4"/>
    </sheetView>
  </sheetViews>
  <sheetFormatPr defaultColWidth="9.140625" defaultRowHeight="12.75"/>
  <cols>
    <col min="1" max="1" width="23.85546875" style="15" customWidth="1"/>
    <col min="2" max="2" width="9" style="17" customWidth="1"/>
    <col min="3" max="9" width="8.85546875" style="17" bestFit="1" customWidth="1"/>
    <col min="10" max="10" width="8.85546875" style="16" bestFit="1" customWidth="1"/>
    <col min="11" max="11" width="7.7109375" style="15" bestFit="1" customWidth="1"/>
    <col min="12" max="12" width="7.42578125" style="15" bestFit="1" customWidth="1"/>
    <col min="13" max="13" width="7.140625" style="15" bestFit="1" customWidth="1"/>
    <col min="14" max="14" width="7.42578125" style="15" bestFit="1" customWidth="1"/>
    <col min="15" max="15" width="5.85546875" style="15" customWidth="1"/>
    <col min="16" max="16" width="28.42578125" style="15" bestFit="1" customWidth="1"/>
    <col min="17" max="16384" width="9.140625" style="15"/>
  </cols>
  <sheetData>
    <row r="1" spans="1:15" s="311" customFormat="1" ht="12.75" customHeight="1">
      <c r="A1" s="1116" t="s">
        <v>528</v>
      </c>
      <c r="B1" s="1095" t="s">
        <v>503</v>
      </c>
      <c r="C1" s="1107" t="s">
        <v>471</v>
      </c>
      <c r="D1" s="1108"/>
      <c r="E1" s="1108"/>
      <c r="F1" s="1108"/>
      <c r="G1" s="1108"/>
      <c r="H1" s="1108"/>
      <c r="I1" s="1108"/>
      <c r="J1" s="1109"/>
      <c r="K1" s="1099" t="s">
        <v>472</v>
      </c>
      <c r="L1" s="1100"/>
      <c r="M1" s="1099" t="s">
        <v>508</v>
      </c>
      <c r="N1" s="1100"/>
    </row>
    <row r="2" spans="1:15" s="311" customFormat="1" ht="12.75" customHeight="1">
      <c r="A2" s="1117"/>
      <c r="B2" s="1096"/>
      <c r="C2" s="1110"/>
      <c r="D2" s="1111"/>
      <c r="E2" s="1111"/>
      <c r="F2" s="1111"/>
      <c r="G2" s="1111"/>
      <c r="H2" s="1111"/>
      <c r="I2" s="1111"/>
      <c r="J2" s="1112"/>
      <c r="K2" s="1101" t="s">
        <v>473</v>
      </c>
      <c r="L2" s="1102"/>
      <c r="M2" s="1101"/>
      <c r="N2" s="1102"/>
    </row>
    <row r="3" spans="1:15" s="311" customFormat="1" ht="12.75" customHeight="1">
      <c r="A3" s="1117"/>
      <c r="B3" s="1096"/>
      <c r="C3" s="1113"/>
      <c r="D3" s="1114"/>
      <c r="E3" s="1114"/>
      <c r="F3" s="1114"/>
      <c r="G3" s="1114"/>
      <c r="H3" s="1114"/>
      <c r="I3" s="1114"/>
      <c r="J3" s="1115"/>
      <c r="K3" s="1105" t="s">
        <v>506</v>
      </c>
      <c r="L3" s="1106"/>
      <c r="M3" s="1103"/>
      <c r="N3" s="1104"/>
    </row>
    <row r="4" spans="1:15" s="311" customFormat="1">
      <c r="A4" s="1118"/>
      <c r="B4" s="1097"/>
      <c r="C4" s="315">
        <v>2010</v>
      </c>
      <c r="D4" s="316">
        <v>2011</v>
      </c>
      <c r="E4" s="316">
        <v>2012</v>
      </c>
      <c r="F4" s="316">
        <v>2013</v>
      </c>
      <c r="G4" s="316">
        <v>2014</v>
      </c>
      <c r="H4" s="316">
        <v>2015</v>
      </c>
      <c r="I4" s="316">
        <v>2016</v>
      </c>
      <c r="J4" s="317">
        <v>2017</v>
      </c>
      <c r="K4" s="312" t="s">
        <v>5</v>
      </c>
      <c r="L4" s="320" t="s">
        <v>470</v>
      </c>
      <c r="M4" s="313" t="s">
        <v>5</v>
      </c>
      <c r="N4" s="320" t="s">
        <v>470</v>
      </c>
      <c r="O4" s="314"/>
    </row>
    <row r="5" spans="1:15">
      <c r="A5" s="149"/>
      <c r="B5" s="150"/>
      <c r="C5" s="151"/>
      <c r="D5" s="152"/>
      <c r="E5" s="152"/>
      <c r="F5" s="152"/>
      <c r="G5" s="152"/>
      <c r="H5" s="152"/>
      <c r="I5" s="152"/>
      <c r="J5" s="153"/>
      <c r="K5" s="154"/>
      <c r="L5" s="155"/>
      <c r="M5" s="156"/>
      <c r="N5" s="155"/>
      <c r="O5" s="18"/>
    </row>
    <row r="6" spans="1:15">
      <c r="A6" s="157" t="s">
        <v>60</v>
      </c>
      <c r="B6" s="158">
        <v>2763885</v>
      </c>
      <c r="C6" s="158">
        <v>2775260</v>
      </c>
      <c r="D6" s="160">
        <v>2815430</v>
      </c>
      <c r="E6" s="160">
        <v>2854222</v>
      </c>
      <c r="F6" s="160">
        <v>2899961</v>
      </c>
      <c r="G6" s="160">
        <v>2938671</v>
      </c>
      <c r="H6" s="160">
        <v>2984917</v>
      </c>
      <c r="I6" s="160">
        <v>3044321</v>
      </c>
      <c r="J6" s="159">
        <v>3101833</v>
      </c>
      <c r="K6" s="318">
        <v>0.10395946285753577</v>
      </c>
      <c r="L6" s="159">
        <v>337948</v>
      </c>
      <c r="M6" s="321">
        <v>1.8891568924564787E-2</v>
      </c>
      <c r="N6" s="159">
        <v>57512</v>
      </c>
    </row>
    <row r="7" spans="1:15">
      <c r="A7" s="122"/>
      <c r="B7" s="161"/>
      <c r="C7" s="161"/>
      <c r="D7" s="163"/>
      <c r="E7" s="163"/>
      <c r="F7" s="163"/>
      <c r="G7" s="163"/>
      <c r="H7" s="163"/>
      <c r="I7" s="163"/>
      <c r="J7" s="162"/>
      <c r="K7" s="319"/>
      <c r="L7" s="159"/>
      <c r="M7" s="322"/>
      <c r="N7" s="162"/>
    </row>
    <row r="8" spans="1:15">
      <c r="A8" s="122" t="s">
        <v>469</v>
      </c>
      <c r="B8" s="161">
        <v>6629</v>
      </c>
      <c r="C8" s="161">
        <v>6655</v>
      </c>
      <c r="D8" s="163">
        <v>6558</v>
      </c>
      <c r="E8" s="163">
        <v>6505</v>
      </c>
      <c r="F8" s="163">
        <v>6462</v>
      </c>
      <c r="G8" s="163">
        <v>6426</v>
      </c>
      <c r="H8" s="163">
        <v>6344</v>
      </c>
      <c r="I8" s="163">
        <v>6454</v>
      </c>
      <c r="J8" s="162">
        <v>6386</v>
      </c>
      <c r="K8" s="319">
        <v>-3.6657112686679739E-2</v>
      </c>
      <c r="L8" s="162">
        <v>-243</v>
      </c>
      <c r="M8" s="322">
        <v>-1.0536101642392316E-2</v>
      </c>
      <c r="N8" s="162">
        <v>-68</v>
      </c>
    </row>
    <row r="9" spans="1:15">
      <c r="A9" s="122" t="s">
        <v>468</v>
      </c>
      <c r="B9" s="161">
        <v>3112</v>
      </c>
      <c r="C9" s="161">
        <v>3136</v>
      </c>
      <c r="D9" s="163">
        <v>3092</v>
      </c>
      <c r="E9" s="163">
        <v>3071</v>
      </c>
      <c r="F9" s="163">
        <v>3049</v>
      </c>
      <c r="G9" s="163">
        <v>3037</v>
      </c>
      <c r="H9" s="163">
        <v>2995</v>
      </c>
      <c r="I9" s="163">
        <v>3034</v>
      </c>
      <c r="J9" s="162">
        <v>2988</v>
      </c>
      <c r="K9" s="319">
        <v>-3.9845758354755782E-2</v>
      </c>
      <c r="L9" s="162">
        <v>-124</v>
      </c>
      <c r="M9" s="322">
        <v>-1.5161502966381015E-2</v>
      </c>
      <c r="N9" s="162">
        <v>-46</v>
      </c>
    </row>
    <row r="10" spans="1:15">
      <c r="A10" s="122" t="s">
        <v>467</v>
      </c>
      <c r="B10" s="161">
        <v>1409</v>
      </c>
      <c r="C10" s="161">
        <v>1412</v>
      </c>
      <c r="D10" s="163">
        <v>1386</v>
      </c>
      <c r="E10" s="163">
        <v>1373</v>
      </c>
      <c r="F10" s="163">
        <v>1362</v>
      </c>
      <c r="G10" s="163">
        <v>1350</v>
      </c>
      <c r="H10" s="163">
        <v>1334</v>
      </c>
      <c r="I10" s="163">
        <v>1361</v>
      </c>
      <c r="J10" s="162">
        <v>1348</v>
      </c>
      <c r="K10" s="319">
        <v>-4.3293115684882894E-2</v>
      </c>
      <c r="L10" s="162">
        <v>-61</v>
      </c>
      <c r="M10" s="322">
        <v>-9.5518001469507719E-3</v>
      </c>
      <c r="N10" s="162">
        <v>-13</v>
      </c>
    </row>
    <row r="11" spans="1:15">
      <c r="A11" s="122" t="s">
        <v>466</v>
      </c>
      <c r="B11" s="161">
        <v>907</v>
      </c>
      <c r="C11" s="161">
        <v>911</v>
      </c>
      <c r="D11" s="163">
        <v>898</v>
      </c>
      <c r="E11" s="163">
        <v>890</v>
      </c>
      <c r="F11" s="163">
        <v>886</v>
      </c>
      <c r="G11" s="163">
        <v>881</v>
      </c>
      <c r="H11" s="163">
        <v>871</v>
      </c>
      <c r="I11" s="163">
        <v>891</v>
      </c>
      <c r="J11" s="162">
        <v>886</v>
      </c>
      <c r="K11" s="319">
        <v>-2.3153252480705624E-2</v>
      </c>
      <c r="L11" s="162">
        <v>-21</v>
      </c>
      <c r="M11" s="322">
        <v>-5.6116722783389446E-3</v>
      </c>
      <c r="N11" s="162">
        <v>-5</v>
      </c>
    </row>
    <row r="12" spans="1:15">
      <c r="A12" s="122" t="s">
        <v>465</v>
      </c>
      <c r="B12" s="161">
        <v>1201</v>
      </c>
      <c r="C12" s="161">
        <v>1196</v>
      </c>
      <c r="D12" s="163">
        <v>1182</v>
      </c>
      <c r="E12" s="163">
        <v>1171</v>
      </c>
      <c r="F12" s="163">
        <v>1165</v>
      </c>
      <c r="G12" s="163">
        <v>1158</v>
      </c>
      <c r="H12" s="163">
        <v>1144</v>
      </c>
      <c r="I12" s="163">
        <v>1168</v>
      </c>
      <c r="J12" s="162">
        <v>1164</v>
      </c>
      <c r="K12" s="319">
        <v>-3.0807660283097418E-2</v>
      </c>
      <c r="L12" s="162">
        <v>-37</v>
      </c>
      <c r="M12" s="322">
        <v>-3.4246575342465752E-3</v>
      </c>
      <c r="N12" s="162">
        <v>-4</v>
      </c>
    </row>
    <row r="13" spans="1:15">
      <c r="A13" s="122"/>
      <c r="B13" s="161"/>
      <c r="C13" s="161"/>
      <c r="D13" s="163"/>
      <c r="E13" s="163"/>
      <c r="F13" s="163"/>
      <c r="G13" s="163"/>
      <c r="H13" s="163"/>
      <c r="I13" s="163"/>
      <c r="J13" s="162"/>
      <c r="K13" s="319"/>
      <c r="L13" s="162"/>
      <c r="M13" s="322"/>
      <c r="N13" s="162"/>
    </row>
    <row r="14" spans="1:15">
      <c r="A14" s="122" t="s">
        <v>464</v>
      </c>
      <c r="B14" s="161">
        <v>49975</v>
      </c>
      <c r="C14" s="161">
        <v>50167</v>
      </c>
      <c r="D14" s="163">
        <v>50240</v>
      </c>
      <c r="E14" s="163">
        <v>50201</v>
      </c>
      <c r="F14" s="163">
        <v>50734</v>
      </c>
      <c r="G14" s="163">
        <v>51302</v>
      </c>
      <c r="H14" s="163">
        <v>51821</v>
      </c>
      <c r="I14" s="163">
        <v>52974</v>
      </c>
      <c r="J14" s="162">
        <v>54079</v>
      </c>
      <c r="K14" s="319">
        <v>8.2121060530265133E-2</v>
      </c>
      <c r="L14" s="162">
        <v>4104</v>
      </c>
      <c r="M14" s="322">
        <v>2.0859289462755313E-2</v>
      </c>
      <c r="N14" s="162">
        <v>1105</v>
      </c>
    </row>
    <row r="15" spans="1:15">
      <c r="A15" s="122" t="s">
        <v>463</v>
      </c>
      <c r="B15" s="161">
        <v>853</v>
      </c>
      <c r="C15" s="161">
        <v>856</v>
      </c>
      <c r="D15" s="163">
        <v>851</v>
      </c>
      <c r="E15" s="163">
        <v>840</v>
      </c>
      <c r="F15" s="163">
        <v>844</v>
      </c>
      <c r="G15" s="163">
        <v>846</v>
      </c>
      <c r="H15" s="163">
        <v>856</v>
      </c>
      <c r="I15" s="163">
        <v>874</v>
      </c>
      <c r="J15" s="162">
        <v>883</v>
      </c>
      <c r="K15" s="319">
        <v>3.5169988276670575E-2</v>
      </c>
      <c r="L15" s="162">
        <v>30</v>
      </c>
      <c r="M15" s="322">
        <v>1.0297482837528604E-2</v>
      </c>
      <c r="N15" s="162">
        <v>9</v>
      </c>
    </row>
    <row r="16" spans="1:15">
      <c r="A16" s="122" t="s">
        <v>462</v>
      </c>
      <c r="B16" s="161">
        <v>17899</v>
      </c>
      <c r="C16" s="161">
        <v>17966</v>
      </c>
      <c r="D16" s="163">
        <v>18043</v>
      </c>
      <c r="E16" s="163">
        <v>18164</v>
      </c>
      <c r="F16" s="163">
        <v>18421</v>
      </c>
      <c r="G16" s="163">
        <v>18543</v>
      </c>
      <c r="H16" s="163">
        <v>18640</v>
      </c>
      <c r="I16" s="163">
        <v>18890</v>
      </c>
      <c r="J16" s="162">
        <v>19182</v>
      </c>
      <c r="K16" s="319">
        <v>7.1679982121906252E-2</v>
      </c>
      <c r="L16" s="162">
        <v>1283</v>
      </c>
      <c r="M16" s="322">
        <v>1.5457914240338804E-2</v>
      </c>
      <c r="N16" s="162">
        <v>292</v>
      </c>
    </row>
    <row r="17" spans="1:15">
      <c r="A17" s="122" t="s">
        <v>461</v>
      </c>
      <c r="B17" s="161">
        <v>685</v>
      </c>
      <c r="C17" s="161">
        <v>690</v>
      </c>
      <c r="D17" s="163">
        <v>681</v>
      </c>
      <c r="E17" s="163">
        <v>688</v>
      </c>
      <c r="F17" s="163">
        <v>687</v>
      </c>
      <c r="G17" s="163">
        <v>689</v>
      </c>
      <c r="H17" s="163">
        <v>695</v>
      </c>
      <c r="I17" s="163">
        <v>708</v>
      </c>
      <c r="J17" s="162">
        <v>727</v>
      </c>
      <c r="K17" s="319">
        <v>6.1313868613138686E-2</v>
      </c>
      <c r="L17" s="162">
        <v>42</v>
      </c>
      <c r="M17" s="322">
        <v>2.6836158192090395E-2</v>
      </c>
      <c r="N17" s="162">
        <v>19</v>
      </c>
    </row>
    <row r="18" spans="1:15">
      <c r="A18" s="122" t="s">
        <v>460</v>
      </c>
      <c r="B18" s="161">
        <v>332</v>
      </c>
      <c r="C18" s="161">
        <v>336</v>
      </c>
      <c r="D18" s="163">
        <v>332</v>
      </c>
      <c r="E18" s="163">
        <v>328</v>
      </c>
      <c r="F18" s="163">
        <v>327</v>
      </c>
      <c r="G18" s="163">
        <v>328</v>
      </c>
      <c r="H18" s="163">
        <v>328</v>
      </c>
      <c r="I18" s="163">
        <v>334</v>
      </c>
      <c r="J18" s="162">
        <v>340</v>
      </c>
      <c r="K18" s="319">
        <v>2.4096385542168676E-2</v>
      </c>
      <c r="L18" s="162">
        <v>8</v>
      </c>
      <c r="M18" s="322">
        <v>1.7964071856287425E-2</v>
      </c>
      <c r="N18" s="162">
        <v>6</v>
      </c>
    </row>
    <row r="19" spans="1:15">
      <c r="A19" s="122" t="s">
        <v>459</v>
      </c>
      <c r="B19" s="161">
        <v>1034</v>
      </c>
      <c r="C19" s="161">
        <v>1077</v>
      </c>
      <c r="D19" s="163">
        <v>1073</v>
      </c>
      <c r="E19" s="163">
        <v>1069</v>
      </c>
      <c r="F19" s="163">
        <v>1070</v>
      </c>
      <c r="G19" s="163">
        <v>1072</v>
      </c>
      <c r="H19" s="163">
        <v>1074</v>
      </c>
      <c r="I19" s="163">
        <v>1085</v>
      </c>
      <c r="J19" s="162">
        <v>1097</v>
      </c>
      <c r="K19" s="319">
        <v>6.09284332688588E-2</v>
      </c>
      <c r="L19" s="162">
        <v>63</v>
      </c>
      <c r="M19" s="322">
        <v>1.1059907834101382E-2</v>
      </c>
      <c r="N19" s="162">
        <v>12</v>
      </c>
    </row>
    <row r="20" spans="1:15">
      <c r="A20" s="122" t="s">
        <v>458</v>
      </c>
      <c r="B20" s="161">
        <v>455</v>
      </c>
      <c r="C20" s="161">
        <v>456</v>
      </c>
      <c r="D20" s="163">
        <v>450</v>
      </c>
      <c r="E20" s="163">
        <v>444</v>
      </c>
      <c r="F20" s="163">
        <v>443</v>
      </c>
      <c r="G20" s="163">
        <v>444</v>
      </c>
      <c r="H20" s="163">
        <v>448</v>
      </c>
      <c r="I20" s="163">
        <v>455</v>
      </c>
      <c r="J20" s="162">
        <v>463</v>
      </c>
      <c r="K20" s="319">
        <v>1.7582417582417582E-2</v>
      </c>
      <c r="L20" s="162">
        <v>8</v>
      </c>
      <c r="M20" s="322">
        <v>1.7582417582417582E-2</v>
      </c>
      <c r="N20" s="162">
        <v>8</v>
      </c>
    </row>
    <row r="21" spans="1:15">
      <c r="A21" s="122" t="s">
        <v>457</v>
      </c>
      <c r="B21" s="161">
        <v>2400</v>
      </c>
      <c r="C21" s="161">
        <v>2442</v>
      </c>
      <c r="D21" s="163">
        <v>2423</v>
      </c>
      <c r="E21" s="163">
        <v>2395</v>
      </c>
      <c r="F21" s="163">
        <v>2406</v>
      </c>
      <c r="G21" s="163">
        <v>2423</v>
      </c>
      <c r="H21" s="163">
        <v>2439</v>
      </c>
      <c r="I21" s="163">
        <v>2488</v>
      </c>
      <c r="J21" s="162">
        <v>2528</v>
      </c>
      <c r="K21" s="319">
        <v>5.3333333333333337E-2</v>
      </c>
      <c r="L21" s="162">
        <v>128</v>
      </c>
      <c r="M21" s="322">
        <v>1.607717041800643E-2</v>
      </c>
      <c r="N21" s="162">
        <v>40</v>
      </c>
    </row>
    <row r="22" spans="1:15">
      <c r="A22" s="122" t="s">
        <v>456</v>
      </c>
      <c r="B22" s="161">
        <v>1441</v>
      </c>
      <c r="C22" s="161">
        <v>1446</v>
      </c>
      <c r="D22" s="163">
        <v>1434</v>
      </c>
      <c r="E22" s="163">
        <v>1424</v>
      </c>
      <c r="F22" s="163">
        <v>1422</v>
      </c>
      <c r="G22" s="163">
        <v>1433</v>
      </c>
      <c r="H22" s="163">
        <v>1445</v>
      </c>
      <c r="I22" s="163">
        <v>1496</v>
      </c>
      <c r="J22" s="162">
        <v>1547</v>
      </c>
      <c r="K22" s="319">
        <v>7.356002775850104E-2</v>
      </c>
      <c r="L22" s="162">
        <v>106</v>
      </c>
      <c r="M22" s="322">
        <v>3.4090909090909088E-2</v>
      </c>
      <c r="N22" s="162">
        <v>51</v>
      </c>
    </row>
    <row r="23" spans="1:15">
      <c r="A23" s="122" t="s">
        <v>455</v>
      </c>
      <c r="B23" s="161">
        <v>245</v>
      </c>
      <c r="C23" s="161">
        <v>245</v>
      </c>
      <c r="D23" s="163">
        <v>245</v>
      </c>
      <c r="E23" s="163">
        <v>244</v>
      </c>
      <c r="F23" s="163">
        <v>244</v>
      </c>
      <c r="G23" s="163">
        <v>244</v>
      </c>
      <c r="H23" s="163">
        <v>244</v>
      </c>
      <c r="I23" s="163">
        <v>247</v>
      </c>
      <c r="J23" s="162">
        <v>249</v>
      </c>
      <c r="K23" s="319">
        <v>1.6326530612244899E-2</v>
      </c>
      <c r="L23" s="162">
        <v>4</v>
      </c>
      <c r="M23" s="322">
        <v>8.0971659919028341E-3</v>
      </c>
      <c r="N23" s="162">
        <v>2</v>
      </c>
      <c r="O23" s="164"/>
    </row>
    <row r="24" spans="1:15">
      <c r="A24" s="122" t="s">
        <v>454</v>
      </c>
      <c r="B24" s="161">
        <v>687</v>
      </c>
      <c r="C24" s="161">
        <v>690</v>
      </c>
      <c r="D24" s="163">
        <v>681</v>
      </c>
      <c r="E24" s="163">
        <v>675</v>
      </c>
      <c r="F24" s="163">
        <v>679</v>
      </c>
      <c r="G24" s="163">
        <v>688</v>
      </c>
      <c r="H24" s="163">
        <v>722</v>
      </c>
      <c r="I24" s="163">
        <v>778</v>
      </c>
      <c r="J24" s="162">
        <v>822</v>
      </c>
      <c r="K24" s="319">
        <v>0.1965065502183406</v>
      </c>
      <c r="L24" s="162">
        <v>135</v>
      </c>
      <c r="M24" s="322">
        <v>5.6555269922879174E-2</v>
      </c>
      <c r="N24" s="162">
        <v>44</v>
      </c>
      <c r="O24" s="164"/>
    </row>
    <row r="25" spans="1:15">
      <c r="A25" s="122" t="s">
        <v>453</v>
      </c>
      <c r="B25" s="161">
        <v>4512</v>
      </c>
      <c r="C25" s="161">
        <v>4523</v>
      </c>
      <c r="D25" s="163">
        <v>4498</v>
      </c>
      <c r="E25" s="163">
        <v>4474</v>
      </c>
      <c r="F25" s="163">
        <v>4506</v>
      </c>
      <c r="G25" s="163">
        <v>4582</v>
      </c>
      <c r="H25" s="163">
        <v>4658</v>
      </c>
      <c r="I25" s="163">
        <v>4805</v>
      </c>
      <c r="J25" s="162">
        <v>4974</v>
      </c>
      <c r="K25" s="319">
        <v>0.1023936170212766</v>
      </c>
      <c r="L25" s="162">
        <v>462</v>
      </c>
      <c r="M25" s="322">
        <v>3.517169614984391E-2</v>
      </c>
      <c r="N25" s="162">
        <v>169</v>
      </c>
      <c r="O25" s="164"/>
    </row>
    <row r="26" spans="1:15">
      <c r="A26" s="122" t="s">
        <v>452</v>
      </c>
      <c r="B26" s="161">
        <v>414</v>
      </c>
      <c r="C26" s="161">
        <v>405</v>
      </c>
      <c r="D26" s="163">
        <v>402</v>
      </c>
      <c r="E26" s="163">
        <v>400</v>
      </c>
      <c r="F26" s="163">
        <v>399</v>
      </c>
      <c r="G26" s="163">
        <v>400</v>
      </c>
      <c r="H26" s="163">
        <v>407</v>
      </c>
      <c r="I26" s="163">
        <v>426</v>
      </c>
      <c r="J26" s="162">
        <v>439</v>
      </c>
      <c r="K26" s="319">
        <v>6.0386473429951688E-2</v>
      </c>
      <c r="L26" s="162">
        <v>25</v>
      </c>
      <c r="M26" s="322">
        <v>3.0516431924882629E-2</v>
      </c>
      <c r="N26" s="162">
        <v>13</v>
      </c>
      <c r="O26" s="164"/>
    </row>
    <row r="27" spans="1:15">
      <c r="A27" s="122" t="s">
        <v>451</v>
      </c>
      <c r="B27" s="161">
        <v>245</v>
      </c>
      <c r="C27" s="161">
        <v>245</v>
      </c>
      <c r="D27" s="163">
        <v>249</v>
      </c>
      <c r="E27" s="163">
        <v>246</v>
      </c>
      <c r="F27" s="163">
        <v>246</v>
      </c>
      <c r="G27" s="163">
        <v>249</v>
      </c>
      <c r="H27" s="163">
        <v>251</v>
      </c>
      <c r="I27" s="163">
        <v>254</v>
      </c>
      <c r="J27" s="162">
        <v>262</v>
      </c>
      <c r="K27" s="319">
        <v>6.9387755102040816E-2</v>
      </c>
      <c r="L27" s="162">
        <v>17</v>
      </c>
      <c r="M27" s="322">
        <v>3.1496062992125984E-2</v>
      </c>
      <c r="N27" s="162">
        <v>8</v>
      </c>
      <c r="O27" s="164"/>
    </row>
    <row r="28" spans="1:15">
      <c r="A28" s="122" t="s">
        <v>450</v>
      </c>
      <c r="B28" s="161">
        <v>167</v>
      </c>
      <c r="C28" s="161">
        <v>167</v>
      </c>
      <c r="D28" s="163">
        <v>170</v>
      </c>
      <c r="E28" s="163">
        <v>168</v>
      </c>
      <c r="F28" s="163">
        <v>168</v>
      </c>
      <c r="G28" s="163">
        <v>168</v>
      </c>
      <c r="H28" s="163">
        <v>168</v>
      </c>
      <c r="I28" s="163">
        <v>170</v>
      </c>
      <c r="J28" s="162">
        <v>172</v>
      </c>
      <c r="K28" s="319">
        <v>2.9940119760479042E-2</v>
      </c>
      <c r="L28" s="162">
        <v>5</v>
      </c>
      <c r="M28" s="322">
        <v>1.1764705882352941E-2</v>
      </c>
      <c r="N28" s="162">
        <v>2</v>
      </c>
      <c r="O28" s="164"/>
    </row>
    <row r="29" spans="1:15">
      <c r="A29" s="122" t="s">
        <v>449</v>
      </c>
      <c r="B29" s="161">
        <v>7647</v>
      </c>
      <c r="C29" s="161">
        <v>7724</v>
      </c>
      <c r="D29" s="163">
        <v>7846</v>
      </c>
      <c r="E29" s="163">
        <v>7825</v>
      </c>
      <c r="F29" s="163">
        <v>7941</v>
      </c>
      <c r="G29" s="163">
        <v>8088</v>
      </c>
      <c r="H29" s="163">
        <v>8179</v>
      </c>
      <c r="I29" s="163">
        <v>8399</v>
      </c>
      <c r="J29" s="162">
        <v>8626</v>
      </c>
      <c r="K29" s="319">
        <v>0.12802406172355171</v>
      </c>
      <c r="L29" s="162">
        <v>979</v>
      </c>
      <c r="M29" s="322">
        <v>2.7027027027027029E-2</v>
      </c>
      <c r="N29" s="162">
        <v>227</v>
      </c>
      <c r="O29" s="164"/>
    </row>
    <row r="30" spans="1:15">
      <c r="A30" s="122" t="s">
        <v>448</v>
      </c>
      <c r="B30" s="161">
        <v>1772</v>
      </c>
      <c r="C30" s="161">
        <v>1779</v>
      </c>
      <c r="D30" s="163">
        <v>1765</v>
      </c>
      <c r="E30" s="163">
        <v>1752</v>
      </c>
      <c r="F30" s="163">
        <v>1761</v>
      </c>
      <c r="G30" s="163">
        <v>1775</v>
      </c>
      <c r="H30" s="163">
        <v>1783</v>
      </c>
      <c r="I30" s="163">
        <v>1815</v>
      </c>
      <c r="J30" s="162">
        <v>1860</v>
      </c>
      <c r="K30" s="319">
        <v>4.9661399548532728E-2</v>
      </c>
      <c r="L30" s="162">
        <v>88</v>
      </c>
      <c r="M30" s="322">
        <v>2.4793388429752067E-2</v>
      </c>
      <c r="N30" s="162">
        <v>45</v>
      </c>
      <c r="O30" s="164"/>
    </row>
    <row r="31" spans="1:15">
      <c r="A31" s="122" t="s">
        <v>447</v>
      </c>
      <c r="B31" s="161">
        <v>9187</v>
      </c>
      <c r="C31" s="161">
        <v>9120</v>
      </c>
      <c r="D31" s="163">
        <v>9097</v>
      </c>
      <c r="E31" s="163">
        <v>9065</v>
      </c>
      <c r="F31" s="163">
        <v>9170</v>
      </c>
      <c r="G31" s="163">
        <v>9330</v>
      </c>
      <c r="H31" s="163">
        <v>9484</v>
      </c>
      <c r="I31" s="163">
        <v>9750</v>
      </c>
      <c r="J31" s="162">
        <v>9908</v>
      </c>
      <c r="K31" s="319">
        <v>7.8480461521715464E-2</v>
      </c>
      <c r="L31" s="162">
        <v>721</v>
      </c>
      <c r="M31" s="322">
        <v>1.6205128205128205E-2</v>
      </c>
      <c r="N31" s="162">
        <v>158</v>
      </c>
      <c r="O31" s="164"/>
    </row>
    <row r="32" spans="1:15">
      <c r="A32" s="122"/>
      <c r="B32" s="161"/>
      <c r="C32" s="161"/>
      <c r="D32" s="163"/>
      <c r="E32" s="163"/>
      <c r="F32" s="163"/>
      <c r="G32" s="163"/>
      <c r="H32" s="163"/>
      <c r="I32" s="163"/>
      <c r="J32" s="162"/>
      <c r="K32" s="319"/>
      <c r="L32" s="162"/>
      <c r="M32" s="322"/>
      <c r="N32" s="162"/>
      <c r="O32" s="164"/>
    </row>
    <row r="33" spans="1:15">
      <c r="A33" s="122" t="s">
        <v>446</v>
      </c>
      <c r="B33" s="161">
        <v>112656</v>
      </c>
      <c r="C33" s="161">
        <v>113375</v>
      </c>
      <c r="D33" s="163">
        <v>114810</v>
      </c>
      <c r="E33" s="163">
        <v>115858</v>
      </c>
      <c r="F33" s="163">
        <v>117043</v>
      </c>
      <c r="G33" s="163">
        <v>117867</v>
      </c>
      <c r="H33" s="163">
        <v>119748</v>
      </c>
      <c r="I33" s="163">
        <v>122342</v>
      </c>
      <c r="J33" s="162">
        <v>124438</v>
      </c>
      <c r="K33" s="319">
        <v>0.10458386592813521</v>
      </c>
      <c r="L33" s="162">
        <v>11782</v>
      </c>
      <c r="M33" s="322">
        <v>1.7132301253862125E-2</v>
      </c>
      <c r="N33" s="162">
        <v>2096</v>
      </c>
      <c r="O33" s="164"/>
    </row>
    <row r="34" spans="1:15">
      <c r="A34" s="122" t="s">
        <v>445</v>
      </c>
      <c r="B34" s="161">
        <v>488</v>
      </c>
      <c r="C34" s="161">
        <v>492</v>
      </c>
      <c r="D34" s="163">
        <v>497</v>
      </c>
      <c r="E34" s="163">
        <v>501</v>
      </c>
      <c r="F34" s="163">
        <v>500</v>
      </c>
      <c r="G34" s="163">
        <v>503</v>
      </c>
      <c r="H34" s="163">
        <v>507</v>
      </c>
      <c r="I34" s="163">
        <v>513</v>
      </c>
      <c r="J34" s="162">
        <v>525</v>
      </c>
      <c r="K34" s="319">
        <v>7.5819672131147542E-2</v>
      </c>
      <c r="L34" s="162">
        <v>37</v>
      </c>
      <c r="M34" s="322">
        <v>2.3391812865497075E-2</v>
      </c>
      <c r="N34" s="162">
        <v>12</v>
      </c>
      <c r="O34" s="164"/>
    </row>
    <row r="35" spans="1:15">
      <c r="A35" s="122" t="s">
        <v>444</v>
      </c>
      <c r="B35" s="161">
        <v>666</v>
      </c>
      <c r="C35" s="161">
        <v>680</v>
      </c>
      <c r="D35" s="163">
        <v>686</v>
      </c>
      <c r="E35" s="163">
        <v>689</v>
      </c>
      <c r="F35" s="163">
        <v>683</v>
      </c>
      <c r="G35" s="163">
        <v>684</v>
      </c>
      <c r="H35" s="163">
        <v>696</v>
      </c>
      <c r="I35" s="163">
        <v>715</v>
      </c>
      <c r="J35" s="162">
        <v>731</v>
      </c>
      <c r="K35" s="319">
        <v>9.7597597597597591E-2</v>
      </c>
      <c r="L35" s="162">
        <v>65</v>
      </c>
      <c r="M35" s="322">
        <v>2.2377622377622378E-2</v>
      </c>
      <c r="N35" s="162">
        <v>16</v>
      </c>
      <c r="O35" s="164"/>
    </row>
    <row r="36" spans="1:15">
      <c r="A36" s="122" t="s">
        <v>443</v>
      </c>
      <c r="B36" s="161">
        <v>288</v>
      </c>
      <c r="C36" s="161">
        <v>298</v>
      </c>
      <c r="D36" s="163">
        <v>300</v>
      </c>
      <c r="E36" s="163">
        <v>302</v>
      </c>
      <c r="F36" s="163">
        <v>303</v>
      </c>
      <c r="G36" s="163">
        <v>304</v>
      </c>
      <c r="H36" s="163">
        <v>308</v>
      </c>
      <c r="I36" s="163">
        <v>311</v>
      </c>
      <c r="J36" s="162">
        <v>320</v>
      </c>
      <c r="K36" s="319">
        <v>0.1111111111111111</v>
      </c>
      <c r="L36" s="162">
        <v>32</v>
      </c>
      <c r="M36" s="322">
        <v>2.8938906752411574E-2</v>
      </c>
      <c r="N36" s="162">
        <v>9</v>
      </c>
      <c r="O36" s="164"/>
    </row>
    <row r="37" spans="1:15">
      <c r="A37" s="122" t="s">
        <v>442</v>
      </c>
      <c r="B37" s="161">
        <v>3833</v>
      </c>
      <c r="C37" s="161">
        <v>3875</v>
      </c>
      <c r="D37" s="163">
        <v>3967</v>
      </c>
      <c r="E37" s="163">
        <v>4062</v>
      </c>
      <c r="F37" s="163">
        <v>4150</v>
      </c>
      <c r="G37" s="163">
        <v>4259</v>
      </c>
      <c r="H37" s="163">
        <v>4333</v>
      </c>
      <c r="I37" s="163">
        <v>4482</v>
      </c>
      <c r="J37" s="162">
        <v>4575</v>
      </c>
      <c r="K37" s="319">
        <v>0.1935820506130968</v>
      </c>
      <c r="L37" s="162">
        <v>742</v>
      </c>
      <c r="M37" s="322">
        <v>2.0749665327978582E-2</v>
      </c>
      <c r="N37" s="162">
        <v>93</v>
      </c>
      <c r="O37" s="164"/>
    </row>
    <row r="38" spans="1:15">
      <c r="A38" s="122" t="s">
        <v>441</v>
      </c>
      <c r="B38" s="161">
        <v>7609</v>
      </c>
      <c r="C38" s="161">
        <v>7663</v>
      </c>
      <c r="D38" s="163">
        <v>7727</v>
      </c>
      <c r="E38" s="163">
        <v>7772</v>
      </c>
      <c r="F38" s="163">
        <v>7767</v>
      </c>
      <c r="G38" s="163">
        <v>7821</v>
      </c>
      <c r="H38" s="163">
        <v>7899</v>
      </c>
      <c r="I38" s="163">
        <v>7991</v>
      </c>
      <c r="J38" s="162">
        <v>8197</v>
      </c>
      <c r="K38" s="319">
        <v>7.7276908923643056E-2</v>
      </c>
      <c r="L38" s="162">
        <v>588</v>
      </c>
      <c r="M38" s="322">
        <v>2.5779001376548618E-2</v>
      </c>
      <c r="N38" s="162">
        <v>206</v>
      </c>
      <c r="O38" s="164"/>
    </row>
    <row r="39" spans="1:15">
      <c r="A39" s="122" t="s">
        <v>440</v>
      </c>
      <c r="B39" s="161">
        <v>1766</v>
      </c>
      <c r="C39" s="161">
        <v>1779</v>
      </c>
      <c r="D39" s="163">
        <v>1778</v>
      </c>
      <c r="E39" s="163">
        <v>1778</v>
      </c>
      <c r="F39" s="163">
        <v>1763</v>
      </c>
      <c r="G39" s="163">
        <v>1756</v>
      </c>
      <c r="H39" s="163">
        <v>1763</v>
      </c>
      <c r="I39" s="163">
        <v>1803</v>
      </c>
      <c r="J39" s="162">
        <v>1809</v>
      </c>
      <c r="K39" s="319">
        <v>2.4348810872027182E-2</v>
      </c>
      <c r="L39" s="162">
        <v>43</v>
      </c>
      <c r="M39" s="322">
        <v>3.3277870216306157E-3</v>
      </c>
      <c r="N39" s="162">
        <v>6</v>
      </c>
      <c r="O39" s="164"/>
    </row>
    <row r="40" spans="1:15">
      <c r="A40" s="122" t="s">
        <v>439</v>
      </c>
      <c r="B40" s="161">
        <v>48174</v>
      </c>
      <c r="C40" s="161">
        <v>48456</v>
      </c>
      <c r="D40" s="163">
        <v>49064</v>
      </c>
      <c r="E40" s="163">
        <v>49096</v>
      </c>
      <c r="F40" s="163">
        <v>49079</v>
      </c>
      <c r="G40" s="163">
        <v>49055</v>
      </c>
      <c r="H40" s="163">
        <v>49813</v>
      </c>
      <c r="I40" s="163">
        <v>50697</v>
      </c>
      <c r="J40" s="162">
        <v>51115</v>
      </c>
      <c r="K40" s="319">
        <v>6.1049528791464275E-2</v>
      </c>
      <c r="L40" s="162">
        <v>2941</v>
      </c>
      <c r="M40" s="322">
        <v>8.2450638104818834E-3</v>
      </c>
      <c r="N40" s="162">
        <v>418</v>
      </c>
      <c r="O40" s="164"/>
    </row>
    <row r="41" spans="1:15">
      <c r="A41" s="122" t="s">
        <v>438</v>
      </c>
      <c r="B41" s="161">
        <v>1282</v>
      </c>
      <c r="C41" s="161">
        <v>1345</v>
      </c>
      <c r="D41" s="163">
        <v>1340</v>
      </c>
      <c r="E41" s="163">
        <v>1335</v>
      </c>
      <c r="F41" s="163">
        <v>1329</v>
      </c>
      <c r="G41" s="163">
        <v>1329</v>
      </c>
      <c r="H41" s="163">
        <v>1344</v>
      </c>
      <c r="I41" s="163">
        <v>1383</v>
      </c>
      <c r="J41" s="162">
        <v>1401</v>
      </c>
      <c r="K41" s="319">
        <v>9.2823712948517947E-2</v>
      </c>
      <c r="L41" s="162">
        <v>119</v>
      </c>
      <c r="M41" s="322">
        <v>1.3015184381778741E-2</v>
      </c>
      <c r="N41" s="162">
        <v>18</v>
      </c>
      <c r="O41" s="164"/>
    </row>
    <row r="42" spans="1:15">
      <c r="A42" s="122" t="s">
        <v>437</v>
      </c>
      <c r="B42" s="161">
        <v>1829</v>
      </c>
      <c r="C42" s="161">
        <v>1899</v>
      </c>
      <c r="D42" s="163">
        <v>1913</v>
      </c>
      <c r="E42" s="163">
        <v>1923</v>
      </c>
      <c r="F42" s="163">
        <v>1923</v>
      </c>
      <c r="G42" s="163">
        <v>1936</v>
      </c>
      <c r="H42" s="163">
        <v>1956</v>
      </c>
      <c r="I42" s="163">
        <v>1977</v>
      </c>
      <c r="J42" s="162">
        <v>2030</v>
      </c>
      <c r="K42" s="319">
        <v>0.10989611809732094</v>
      </c>
      <c r="L42" s="162">
        <v>201</v>
      </c>
      <c r="M42" s="322">
        <v>2.6808295397066261E-2</v>
      </c>
      <c r="N42" s="162">
        <v>53</v>
      </c>
      <c r="O42" s="164"/>
    </row>
    <row r="43" spans="1:15">
      <c r="A43" s="122" t="s">
        <v>436</v>
      </c>
      <c r="B43" s="161">
        <v>789</v>
      </c>
      <c r="C43" s="161">
        <v>795</v>
      </c>
      <c r="D43" s="163">
        <v>789</v>
      </c>
      <c r="E43" s="163">
        <v>792</v>
      </c>
      <c r="F43" s="163">
        <v>788</v>
      </c>
      <c r="G43" s="163">
        <v>786</v>
      </c>
      <c r="H43" s="163">
        <v>788</v>
      </c>
      <c r="I43" s="163">
        <v>806</v>
      </c>
      <c r="J43" s="162">
        <v>811</v>
      </c>
      <c r="K43" s="319">
        <v>2.7883396704689482E-2</v>
      </c>
      <c r="L43" s="162">
        <v>22</v>
      </c>
      <c r="M43" s="322">
        <v>6.2034739454094297E-3</v>
      </c>
      <c r="N43" s="162">
        <v>5</v>
      </c>
      <c r="O43" s="164"/>
    </row>
    <row r="44" spans="1:15">
      <c r="A44" s="122" t="s">
        <v>435</v>
      </c>
      <c r="B44" s="161">
        <v>5438</v>
      </c>
      <c r="C44" s="161">
        <v>5567</v>
      </c>
      <c r="D44" s="163">
        <v>5755</v>
      </c>
      <c r="E44" s="163">
        <v>5863</v>
      </c>
      <c r="F44" s="163">
        <v>5982</v>
      </c>
      <c r="G44" s="163">
        <v>6168</v>
      </c>
      <c r="H44" s="163">
        <v>6405</v>
      </c>
      <c r="I44" s="163">
        <v>6697</v>
      </c>
      <c r="J44" s="162">
        <v>6917</v>
      </c>
      <c r="K44" s="319">
        <v>0.27197499080544318</v>
      </c>
      <c r="L44" s="162">
        <v>1479</v>
      </c>
      <c r="M44" s="322">
        <v>3.2850530088099149E-2</v>
      </c>
      <c r="N44" s="162">
        <v>220</v>
      </c>
      <c r="O44" s="164"/>
    </row>
    <row r="45" spans="1:15">
      <c r="A45" s="122" t="s">
        <v>434</v>
      </c>
      <c r="B45" s="161">
        <v>8269</v>
      </c>
      <c r="C45" s="161">
        <v>8339</v>
      </c>
      <c r="D45" s="163">
        <v>8395</v>
      </c>
      <c r="E45" s="163">
        <v>8787</v>
      </c>
      <c r="F45" s="163">
        <v>9667</v>
      </c>
      <c r="G45" s="163">
        <v>9861</v>
      </c>
      <c r="H45" s="163">
        <v>10101</v>
      </c>
      <c r="I45" s="163">
        <v>10503</v>
      </c>
      <c r="J45" s="162">
        <v>10646</v>
      </c>
      <c r="K45" s="319">
        <v>0.28745918490748579</v>
      </c>
      <c r="L45" s="162">
        <v>2377</v>
      </c>
      <c r="M45" s="322">
        <v>1.3615157574026468E-2</v>
      </c>
      <c r="N45" s="162">
        <v>143</v>
      </c>
      <c r="O45" s="164"/>
    </row>
    <row r="46" spans="1:15">
      <c r="A46" s="122" t="s">
        <v>433</v>
      </c>
      <c r="B46" s="161">
        <v>904</v>
      </c>
      <c r="C46" s="161">
        <v>908</v>
      </c>
      <c r="D46" s="163">
        <v>915</v>
      </c>
      <c r="E46" s="163">
        <v>921</v>
      </c>
      <c r="F46" s="163">
        <v>922</v>
      </c>
      <c r="G46" s="163">
        <v>926</v>
      </c>
      <c r="H46" s="163">
        <v>937</v>
      </c>
      <c r="I46" s="163">
        <v>947</v>
      </c>
      <c r="J46" s="162">
        <v>971</v>
      </c>
      <c r="K46" s="319">
        <v>7.4115044247787615E-2</v>
      </c>
      <c r="L46" s="162">
        <v>67</v>
      </c>
      <c r="M46" s="322">
        <v>2.5343189017951427E-2</v>
      </c>
      <c r="N46" s="162">
        <v>24</v>
      </c>
      <c r="O46" s="164"/>
    </row>
    <row r="47" spans="1:15">
      <c r="A47" s="122" t="s">
        <v>432</v>
      </c>
      <c r="B47" s="161">
        <v>7075</v>
      </c>
      <c r="C47" s="161">
        <v>6992</v>
      </c>
      <c r="D47" s="163">
        <v>7000</v>
      </c>
      <c r="E47" s="163">
        <v>7005</v>
      </c>
      <c r="F47" s="163">
        <v>6999</v>
      </c>
      <c r="G47" s="163">
        <v>7047</v>
      </c>
      <c r="H47" s="163">
        <v>7142</v>
      </c>
      <c r="I47" s="163">
        <v>7222</v>
      </c>
      <c r="J47" s="162">
        <v>7411</v>
      </c>
      <c r="K47" s="319">
        <v>4.7491166077738518E-2</v>
      </c>
      <c r="L47" s="162">
        <v>336</v>
      </c>
      <c r="M47" s="322">
        <v>2.6170036001107726E-2</v>
      </c>
      <c r="N47" s="162">
        <v>189</v>
      </c>
      <c r="O47" s="164"/>
    </row>
    <row r="48" spans="1:15">
      <c r="A48" s="122" t="s">
        <v>431</v>
      </c>
      <c r="B48" s="161">
        <v>2470</v>
      </c>
      <c r="C48" s="161">
        <v>2494</v>
      </c>
      <c r="D48" s="163">
        <v>2512</v>
      </c>
      <c r="E48" s="163">
        <v>2527</v>
      </c>
      <c r="F48" s="163">
        <v>2525</v>
      </c>
      <c r="G48" s="163">
        <v>2543</v>
      </c>
      <c r="H48" s="163">
        <v>2568</v>
      </c>
      <c r="I48" s="163">
        <v>2599</v>
      </c>
      <c r="J48" s="162">
        <v>2665</v>
      </c>
      <c r="K48" s="319">
        <v>7.8947368421052627E-2</v>
      </c>
      <c r="L48" s="162">
        <v>195</v>
      </c>
      <c r="M48" s="322">
        <v>2.5394382454790303E-2</v>
      </c>
      <c r="N48" s="162">
        <v>66</v>
      </c>
      <c r="O48" s="164"/>
    </row>
    <row r="49" spans="1:15">
      <c r="A49" s="122" t="s">
        <v>430</v>
      </c>
      <c r="B49" s="161">
        <v>1734</v>
      </c>
      <c r="C49" s="161">
        <v>1854</v>
      </c>
      <c r="D49" s="163">
        <v>1868</v>
      </c>
      <c r="E49" s="163">
        <v>1880</v>
      </c>
      <c r="F49" s="163">
        <v>1877</v>
      </c>
      <c r="G49" s="163">
        <v>1890</v>
      </c>
      <c r="H49" s="163">
        <v>1909</v>
      </c>
      <c r="I49" s="163">
        <v>1930</v>
      </c>
      <c r="J49" s="162">
        <v>1982</v>
      </c>
      <c r="K49" s="319">
        <v>0.14302191464821223</v>
      </c>
      <c r="L49" s="162">
        <v>248</v>
      </c>
      <c r="M49" s="322">
        <v>2.6943005181347152E-2</v>
      </c>
      <c r="N49" s="162">
        <v>52</v>
      </c>
      <c r="O49" s="164"/>
    </row>
    <row r="50" spans="1:15">
      <c r="A50" s="122" t="s">
        <v>429</v>
      </c>
      <c r="B50" s="161">
        <v>9495</v>
      </c>
      <c r="C50" s="161">
        <v>9691</v>
      </c>
      <c r="D50" s="163">
        <v>9973</v>
      </c>
      <c r="E50" s="163">
        <v>10234</v>
      </c>
      <c r="F50" s="163">
        <v>10403</v>
      </c>
      <c r="G50" s="163">
        <v>10546</v>
      </c>
      <c r="H50" s="163">
        <v>10717</v>
      </c>
      <c r="I50" s="163">
        <v>11082</v>
      </c>
      <c r="J50" s="162">
        <v>11374</v>
      </c>
      <c r="K50" s="319">
        <v>0.19789362822538178</v>
      </c>
      <c r="L50" s="162">
        <v>1879</v>
      </c>
      <c r="M50" s="322">
        <v>2.6349034470312217E-2</v>
      </c>
      <c r="N50" s="162">
        <v>292</v>
      </c>
      <c r="O50" s="164"/>
    </row>
    <row r="51" spans="1:15">
      <c r="A51" s="122" t="s">
        <v>428</v>
      </c>
      <c r="B51" s="161">
        <v>464</v>
      </c>
      <c r="C51" s="161">
        <v>494</v>
      </c>
      <c r="D51" s="163">
        <v>498</v>
      </c>
      <c r="E51" s="163">
        <v>498</v>
      </c>
      <c r="F51" s="163">
        <v>499</v>
      </c>
      <c r="G51" s="163">
        <v>502</v>
      </c>
      <c r="H51" s="163">
        <v>509</v>
      </c>
      <c r="I51" s="163">
        <v>514</v>
      </c>
      <c r="J51" s="162">
        <v>528</v>
      </c>
      <c r="K51" s="319">
        <v>0.13793103448275862</v>
      </c>
      <c r="L51" s="162">
        <v>64</v>
      </c>
      <c r="M51" s="322">
        <v>2.7237354085603113E-2</v>
      </c>
      <c r="N51" s="162">
        <v>14</v>
      </c>
      <c r="O51" s="164"/>
    </row>
    <row r="52" spans="1:15">
      <c r="A52" s="122" t="s">
        <v>427</v>
      </c>
      <c r="B52" s="161">
        <v>3432</v>
      </c>
      <c r="C52" s="161">
        <v>3514</v>
      </c>
      <c r="D52" s="163">
        <v>3543</v>
      </c>
      <c r="E52" s="163">
        <v>3565</v>
      </c>
      <c r="F52" s="163">
        <v>3560</v>
      </c>
      <c r="G52" s="163">
        <v>3585</v>
      </c>
      <c r="H52" s="163">
        <v>3622</v>
      </c>
      <c r="I52" s="163">
        <v>3664</v>
      </c>
      <c r="J52" s="162">
        <v>3759</v>
      </c>
      <c r="K52" s="319">
        <v>9.5279720279720273E-2</v>
      </c>
      <c r="L52" s="162">
        <v>327</v>
      </c>
      <c r="M52" s="322">
        <v>2.5927947598253277E-2</v>
      </c>
      <c r="N52" s="162">
        <v>95</v>
      </c>
      <c r="O52" s="164"/>
    </row>
    <row r="53" spans="1:15">
      <c r="A53" s="122" t="s">
        <v>426</v>
      </c>
      <c r="B53" s="161">
        <v>6651</v>
      </c>
      <c r="C53" s="161">
        <v>6240</v>
      </c>
      <c r="D53" s="163">
        <v>6290</v>
      </c>
      <c r="E53" s="163">
        <v>6328</v>
      </c>
      <c r="F53" s="163">
        <v>6324</v>
      </c>
      <c r="G53" s="163">
        <v>6366</v>
      </c>
      <c r="H53" s="163">
        <v>6431</v>
      </c>
      <c r="I53" s="163">
        <v>6506</v>
      </c>
      <c r="J53" s="162">
        <v>6671</v>
      </c>
      <c r="K53" s="319">
        <v>3.0070666065253344E-3</v>
      </c>
      <c r="L53" s="162">
        <v>20</v>
      </c>
      <c r="M53" s="322">
        <v>2.5361205041500155E-2</v>
      </c>
      <c r="N53" s="162">
        <v>165</v>
      </c>
      <c r="O53" s="164"/>
    </row>
    <row r="54" spans="1:15">
      <c r="A54" s="122"/>
      <c r="B54" s="161"/>
      <c r="C54" s="161"/>
      <c r="D54" s="163"/>
      <c r="E54" s="163"/>
      <c r="F54" s="163"/>
      <c r="G54" s="163"/>
      <c r="H54" s="163"/>
      <c r="I54" s="163"/>
      <c r="J54" s="162"/>
      <c r="K54" s="319"/>
      <c r="L54" s="162"/>
      <c r="M54" s="322"/>
      <c r="N54" s="162"/>
      <c r="O54" s="164"/>
    </row>
    <row r="55" spans="1:15">
      <c r="A55" s="122" t="s">
        <v>425</v>
      </c>
      <c r="B55" s="161">
        <v>21403</v>
      </c>
      <c r="C55" s="161">
        <v>21404</v>
      </c>
      <c r="D55" s="163">
        <v>21306</v>
      </c>
      <c r="E55" s="163">
        <v>21230</v>
      </c>
      <c r="F55" s="163">
        <v>20908</v>
      </c>
      <c r="G55" s="163">
        <v>20621</v>
      </c>
      <c r="H55" s="163">
        <v>20366</v>
      </c>
      <c r="I55" s="163">
        <v>20371</v>
      </c>
      <c r="J55" s="162">
        <v>20295</v>
      </c>
      <c r="K55" s="319">
        <v>-5.1768443676120171E-2</v>
      </c>
      <c r="L55" s="162">
        <v>-1108</v>
      </c>
      <c r="M55" s="322">
        <v>-3.7307937754651218E-3</v>
      </c>
      <c r="N55" s="162">
        <v>-76</v>
      </c>
      <c r="O55" s="164"/>
    </row>
    <row r="56" spans="1:15">
      <c r="A56" s="122" t="s">
        <v>424</v>
      </c>
      <c r="B56" s="165" t="s">
        <v>505</v>
      </c>
      <c r="C56" s="161">
        <v>1679</v>
      </c>
      <c r="D56" s="163">
        <v>1675</v>
      </c>
      <c r="E56" s="163">
        <v>1670</v>
      </c>
      <c r="F56" s="163">
        <v>1649</v>
      </c>
      <c r="G56" s="163">
        <v>1616</v>
      </c>
      <c r="H56" s="163">
        <v>1582</v>
      </c>
      <c r="I56" s="163">
        <v>1574</v>
      </c>
      <c r="J56" s="162">
        <v>1573</v>
      </c>
      <c r="K56" s="319" t="s">
        <v>507</v>
      </c>
      <c r="L56" s="166" t="s">
        <v>507</v>
      </c>
      <c r="M56" s="322">
        <v>-6.3532401524777639E-4</v>
      </c>
      <c r="N56" s="162">
        <v>-1</v>
      </c>
      <c r="O56" s="164"/>
    </row>
    <row r="57" spans="1:15">
      <c r="A57" s="122" t="s">
        <v>423</v>
      </c>
      <c r="B57" s="161">
        <v>2201</v>
      </c>
      <c r="C57" s="161">
        <v>2206</v>
      </c>
      <c r="D57" s="163">
        <v>2197</v>
      </c>
      <c r="E57" s="163">
        <v>2193</v>
      </c>
      <c r="F57" s="163">
        <v>2165</v>
      </c>
      <c r="G57" s="163">
        <v>2131</v>
      </c>
      <c r="H57" s="163">
        <v>2095</v>
      </c>
      <c r="I57" s="163">
        <v>2094</v>
      </c>
      <c r="J57" s="162">
        <v>2091</v>
      </c>
      <c r="K57" s="319">
        <v>-4.9977283053157656E-2</v>
      </c>
      <c r="L57" s="162">
        <v>-110</v>
      </c>
      <c r="M57" s="322">
        <v>-1.4326647564469914E-3</v>
      </c>
      <c r="N57" s="162">
        <v>-3</v>
      </c>
      <c r="O57" s="164"/>
    </row>
    <row r="58" spans="1:15">
      <c r="A58" s="122" t="s">
        <v>422</v>
      </c>
      <c r="B58" s="161">
        <v>8715</v>
      </c>
      <c r="C58" s="161">
        <v>8714</v>
      </c>
      <c r="D58" s="163">
        <v>8655</v>
      </c>
      <c r="E58" s="163">
        <v>8610</v>
      </c>
      <c r="F58" s="163">
        <v>8445</v>
      </c>
      <c r="G58" s="163">
        <v>8353</v>
      </c>
      <c r="H58" s="163">
        <v>8309</v>
      </c>
      <c r="I58" s="163">
        <v>8324</v>
      </c>
      <c r="J58" s="162">
        <v>8263</v>
      </c>
      <c r="K58" s="319">
        <v>-5.1864601262191626E-2</v>
      </c>
      <c r="L58" s="162">
        <v>-452</v>
      </c>
      <c r="M58" s="322">
        <v>-7.3282075925036041E-3</v>
      </c>
      <c r="N58" s="162">
        <v>-61</v>
      </c>
      <c r="O58" s="164"/>
    </row>
    <row r="59" spans="1:15">
      <c r="A59" s="122" t="s">
        <v>421</v>
      </c>
      <c r="B59" s="161">
        <v>24</v>
      </c>
      <c r="C59" s="161">
        <v>24</v>
      </c>
      <c r="D59" s="163">
        <v>24</v>
      </c>
      <c r="E59" s="163">
        <v>24</v>
      </c>
      <c r="F59" s="163">
        <v>23</v>
      </c>
      <c r="G59" s="163">
        <v>23</v>
      </c>
      <c r="H59" s="163">
        <v>23</v>
      </c>
      <c r="I59" s="163">
        <v>23</v>
      </c>
      <c r="J59" s="162">
        <v>22</v>
      </c>
      <c r="K59" s="319">
        <v>-8.3333333333333329E-2</v>
      </c>
      <c r="L59" s="162">
        <v>-2</v>
      </c>
      <c r="M59" s="322">
        <v>-4.3478260869565216E-2</v>
      </c>
      <c r="N59" s="162">
        <v>-1</v>
      </c>
      <c r="O59" s="164"/>
    </row>
    <row r="60" spans="1:15">
      <c r="A60" s="122" t="s">
        <v>420</v>
      </c>
      <c r="B60" s="161">
        <v>1676</v>
      </c>
      <c r="C60" s="161">
        <v>1690</v>
      </c>
      <c r="D60" s="163">
        <v>1684</v>
      </c>
      <c r="E60" s="163">
        <v>1680</v>
      </c>
      <c r="F60" s="163">
        <v>1659</v>
      </c>
      <c r="G60" s="163">
        <v>1635</v>
      </c>
      <c r="H60" s="163">
        <v>1606</v>
      </c>
      <c r="I60" s="163">
        <v>1606</v>
      </c>
      <c r="J60" s="162">
        <v>1604</v>
      </c>
      <c r="K60" s="319">
        <v>-4.2959427207637228E-2</v>
      </c>
      <c r="L60" s="162">
        <v>-72</v>
      </c>
      <c r="M60" s="322">
        <v>-1.2453300124533001E-3</v>
      </c>
      <c r="N60" s="162">
        <v>-2</v>
      </c>
      <c r="O60" s="164"/>
    </row>
    <row r="61" spans="1:15">
      <c r="A61" s="122" t="s">
        <v>419</v>
      </c>
      <c r="B61" s="161">
        <v>7109</v>
      </c>
      <c r="C61" s="161">
        <v>7091</v>
      </c>
      <c r="D61" s="163">
        <v>7071</v>
      </c>
      <c r="E61" s="163">
        <v>7053</v>
      </c>
      <c r="F61" s="163">
        <v>6967</v>
      </c>
      <c r="G61" s="163">
        <v>6863</v>
      </c>
      <c r="H61" s="163">
        <v>6751</v>
      </c>
      <c r="I61" s="163">
        <v>6750</v>
      </c>
      <c r="J61" s="162">
        <v>6742</v>
      </c>
      <c r="K61" s="319">
        <v>-5.1624701083134057E-2</v>
      </c>
      <c r="L61" s="162">
        <v>-367</v>
      </c>
      <c r="M61" s="322">
        <v>-1.1851851851851852E-3</v>
      </c>
      <c r="N61" s="162">
        <v>-8</v>
      </c>
      <c r="O61" s="164"/>
    </row>
    <row r="62" spans="1:15">
      <c r="A62" s="122"/>
      <c r="B62" s="161"/>
      <c r="C62" s="161"/>
      <c r="D62" s="163"/>
      <c r="E62" s="163"/>
      <c r="F62" s="163"/>
      <c r="G62" s="163"/>
      <c r="H62" s="163"/>
      <c r="I62" s="163"/>
      <c r="J62" s="162"/>
      <c r="K62" s="319"/>
      <c r="L62" s="162">
        <v>0</v>
      </c>
      <c r="M62" s="322"/>
      <c r="N62" s="162"/>
      <c r="O62" s="164"/>
    </row>
    <row r="63" spans="1:15">
      <c r="A63" s="122" t="s">
        <v>418</v>
      </c>
      <c r="B63" s="161">
        <v>1059</v>
      </c>
      <c r="C63" s="161">
        <v>1077</v>
      </c>
      <c r="D63" s="163">
        <v>1162</v>
      </c>
      <c r="E63" s="163">
        <v>1094</v>
      </c>
      <c r="F63" s="163">
        <v>1139</v>
      </c>
      <c r="G63" s="163">
        <v>1123</v>
      </c>
      <c r="H63" s="163">
        <v>1106</v>
      </c>
      <c r="I63" s="163">
        <v>1081</v>
      </c>
      <c r="J63" s="162">
        <v>1029</v>
      </c>
      <c r="K63" s="319">
        <v>-2.8328611898016998E-2</v>
      </c>
      <c r="L63" s="162">
        <v>-30</v>
      </c>
      <c r="M63" s="322">
        <v>-4.8103607770582792E-2</v>
      </c>
      <c r="N63" s="162">
        <v>-52</v>
      </c>
      <c r="O63" s="164"/>
    </row>
    <row r="64" spans="1:15">
      <c r="A64" s="122" t="s">
        <v>474</v>
      </c>
      <c r="B64" s="165" t="s">
        <v>505</v>
      </c>
      <c r="C64" s="165">
        <v>148</v>
      </c>
      <c r="D64" s="167">
        <v>160</v>
      </c>
      <c r="E64" s="167">
        <v>151</v>
      </c>
      <c r="F64" s="167">
        <v>157</v>
      </c>
      <c r="G64" s="167">
        <v>154</v>
      </c>
      <c r="H64" s="167">
        <v>153</v>
      </c>
      <c r="I64" s="167">
        <v>148</v>
      </c>
      <c r="J64" s="166">
        <v>150</v>
      </c>
      <c r="K64" s="319" t="s">
        <v>507</v>
      </c>
      <c r="L64" s="166" t="s">
        <v>507</v>
      </c>
      <c r="M64" s="322">
        <v>1.3513513513513514E-2</v>
      </c>
      <c r="N64" s="162">
        <v>2</v>
      </c>
      <c r="O64" s="164"/>
    </row>
    <row r="65" spans="1:15">
      <c r="A65" s="122" t="s">
        <v>417</v>
      </c>
      <c r="B65" s="161">
        <v>310</v>
      </c>
      <c r="C65" s="161">
        <v>330</v>
      </c>
      <c r="D65" s="163">
        <v>355</v>
      </c>
      <c r="E65" s="163">
        <v>331</v>
      </c>
      <c r="F65" s="163">
        <v>345</v>
      </c>
      <c r="G65" s="163">
        <v>336</v>
      </c>
      <c r="H65" s="163">
        <v>333</v>
      </c>
      <c r="I65" s="163">
        <v>323</v>
      </c>
      <c r="J65" s="162">
        <v>331</v>
      </c>
      <c r="K65" s="319">
        <v>6.7741935483870974E-2</v>
      </c>
      <c r="L65" s="162">
        <v>21</v>
      </c>
      <c r="M65" s="322">
        <v>2.4767801857585141E-2</v>
      </c>
      <c r="N65" s="162">
        <v>8</v>
      </c>
      <c r="O65" s="164"/>
    </row>
    <row r="66" spans="1:15">
      <c r="A66" s="122" t="s">
        <v>416</v>
      </c>
      <c r="B66" s="161">
        <v>749</v>
      </c>
      <c r="C66" s="161">
        <v>599</v>
      </c>
      <c r="D66" s="163">
        <v>647</v>
      </c>
      <c r="E66" s="163">
        <v>612</v>
      </c>
      <c r="F66" s="163">
        <v>637</v>
      </c>
      <c r="G66" s="163">
        <v>633</v>
      </c>
      <c r="H66" s="163">
        <v>620</v>
      </c>
      <c r="I66" s="163">
        <v>610</v>
      </c>
      <c r="J66" s="162">
        <v>548</v>
      </c>
      <c r="K66" s="319">
        <v>-0.26835781041388518</v>
      </c>
      <c r="L66" s="162">
        <v>-201</v>
      </c>
      <c r="M66" s="322">
        <v>-0.10163934426229508</v>
      </c>
      <c r="N66" s="162">
        <v>-62</v>
      </c>
      <c r="O66" s="164"/>
    </row>
    <row r="67" spans="1:15">
      <c r="A67" s="122"/>
      <c r="B67" s="161"/>
      <c r="C67" s="161"/>
      <c r="D67" s="163"/>
      <c r="E67" s="163"/>
      <c r="F67" s="163"/>
      <c r="G67" s="163"/>
      <c r="H67" s="163"/>
      <c r="I67" s="163"/>
      <c r="J67" s="162"/>
      <c r="K67" s="319"/>
      <c r="L67" s="162"/>
      <c r="M67" s="322"/>
      <c r="N67" s="162"/>
      <c r="O67" s="164"/>
    </row>
    <row r="68" spans="1:15">
      <c r="A68" s="122" t="s">
        <v>415</v>
      </c>
      <c r="B68" s="161">
        <v>306479</v>
      </c>
      <c r="C68" s="161">
        <v>307898</v>
      </c>
      <c r="D68" s="163">
        <v>311899</v>
      </c>
      <c r="E68" s="163">
        <v>315911</v>
      </c>
      <c r="F68" s="163">
        <v>322306</v>
      </c>
      <c r="G68" s="163">
        <v>328778</v>
      </c>
      <c r="H68" s="163">
        <v>334834</v>
      </c>
      <c r="I68" s="163">
        <v>341329</v>
      </c>
      <c r="J68" s="162">
        <v>347637</v>
      </c>
      <c r="K68" s="319">
        <v>0.13429305107364614</v>
      </c>
      <c r="L68" s="162">
        <v>41158</v>
      </c>
      <c r="M68" s="322">
        <v>1.8480703368304482E-2</v>
      </c>
      <c r="N68" s="162">
        <v>6308</v>
      </c>
      <c r="O68" s="164"/>
    </row>
    <row r="69" spans="1:15">
      <c r="A69" s="122" t="s">
        <v>414</v>
      </c>
      <c r="B69" s="161">
        <v>42552</v>
      </c>
      <c r="C69" s="161">
        <v>42665</v>
      </c>
      <c r="D69" s="163">
        <v>42842</v>
      </c>
      <c r="E69" s="163">
        <v>42892</v>
      </c>
      <c r="F69" s="163">
        <v>42927</v>
      </c>
      <c r="G69" s="163">
        <v>43285</v>
      </c>
      <c r="H69" s="163">
        <v>43608</v>
      </c>
      <c r="I69" s="163">
        <v>43943</v>
      </c>
      <c r="J69" s="162">
        <v>44107</v>
      </c>
      <c r="K69" s="319">
        <v>3.654352321865012E-2</v>
      </c>
      <c r="L69" s="162">
        <v>1555</v>
      </c>
      <c r="M69" s="322">
        <v>3.7321075029014862E-3</v>
      </c>
      <c r="N69" s="162">
        <v>164</v>
      </c>
      <c r="O69" s="164"/>
    </row>
    <row r="70" spans="1:15">
      <c r="A70" s="122" t="s">
        <v>413</v>
      </c>
      <c r="B70" s="161">
        <v>15335</v>
      </c>
      <c r="C70" s="161">
        <v>15360</v>
      </c>
      <c r="D70" s="163">
        <v>15553</v>
      </c>
      <c r="E70" s="163">
        <v>16167</v>
      </c>
      <c r="F70" s="163">
        <v>16557</v>
      </c>
      <c r="G70" s="163">
        <v>16749</v>
      </c>
      <c r="H70" s="163">
        <v>16828</v>
      </c>
      <c r="I70" s="163">
        <v>17247</v>
      </c>
      <c r="J70" s="162">
        <v>17657</v>
      </c>
      <c r="K70" s="319">
        <v>0.15141832409520703</v>
      </c>
      <c r="L70" s="162">
        <v>2322</v>
      </c>
      <c r="M70" s="322">
        <v>2.3772250246419668E-2</v>
      </c>
      <c r="N70" s="162">
        <v>410</v>
      </c>
      <c r="O70" s="164"/>
    </row>
    <row r="71" spans="1:15">
      <c r="A71" s="122" t="s">
        <v>412</v>
      </c>
      <c r="B71" s="161">
        <v>30112</v>
      </c>
      <c r="C71" s="161">
        <v>30038</v>
      </c>
      <c r="D71" s="163">
        <v>30241</v>
      </c>
      <c r="E71" s="163">
        <v>30253</v>
      </c>
      <c r="F71" s="163">
        <v>30301</v>
      </c>
      <c r="G71" s="163">
        <v>30292</v>
      </c>
      <c r="H71" s="163">
        <v>30644</v>
      </c>
      <c r="I71" s="163">
        <v>30853</v>
      </c>
      <c r="J71" s="162">
        <v>31363</v>
      </c>
      <c r="K71" s="319">
        <v>4.1544899043570671E-2</v>
      </c>
      <c r="L71" s="162">
        <v>1251</v>
      </c>
      <c r="M71" s="322">
        <v>1.6529997082941693E-2</v>
      </c>
      <c r="N71" s="162">
        <v>510</v>
      </c>
      <c r="O71" s="164"/>
    </row>
    <row r="72" spans="1:15">
      <c r="A72" s="122" t="s">
        <v>411</v>
      </c>
      <c r="B72" s="161">
        <v>20426</v>
      </c>
      <c r="C72" s="161">
        <v>20569</v>
      </c>
      <c r="D72" s="163">
        <v>20728</v>
      </c>
      <c r="E72" s="163">
        <v>20825</v>
      </c>
      <c r="F72" s="163">
        <v>20896</v>
      </c>
      <c r="G72" s="163">
        <v>21073</v>
      </c>
      <c r="H72" s="163">
        <v>21274</v>
      </c>
      <c r="I72" s="163">
        <v>21547</v>
      </c>
      <c r="J72" s="162">
        <v>21971</v>
      </c>
      <c r="K72" s="319">
        <v>7.5638891608733966E-2</v>
      </c>
      <c r="L72" s="162">
        <v>1545</v>
      </c>
      <c r="M72" s="322">
        <v>1.9677913398616978E-2</v>
      </c>
      <c r="N72" s="162">
        <v>424</v>
      </c>
      <c r="O72" s="164"/>
    </row>
    <row r="73" spans="1:15">
      <c r="A73" s="122" t="s">
        <v>410</v>
      </c>
      <c r="B73" s="161">
        <v>18275</v>
      </c>
      <c r="C73" s="161">
        <v>18421</v>
      </c>
      <c r="D73" s="163">
        <v>19259</v>
      </c>
      <c r="E73" s="163">
        <v>20671</v>
      </c>
      <c r="F73" s="163">
        <v>21465</v>
      </c>
      <c r="G73" s="163">
        <v>22021</v>
      </c>
      <c r="H73" s="163">
        <v>22453</v>
      </c>
      <c r="I73" s="163">
        <v>23032</v>
      </c>
      <c r="J73" s="162">
        <v>24066</v>
      </c>
      <c r="K73" s="319">
        <v>0.31688098495212036</v>
      </c>
      <c r="L73" s="162">
        <v>5791</v>
      </c>
      <c r="M73" s="322">
        <v>4.4894060437651963E-2</v>
      </c>
      <c r="N73" s="162">
        <v>1034</v>
      </c>
      <c r="O73" s="164"/>
    </row>
    <row r="74" spans="1:15">
      <c r="A74" s="122" t="s">
        <v>409</v>
      </c>
      <c r="B74" s="161">
        <v>4987</v>
      </c>
      <c r="C74" s="161">
        <v>5050</v>
      </c>
      <c r="D74" s="163">
        <v>5113</v>
      </c>
      <c r="E74" s="163">
        <v>5348</v>
      </c>
      <c r="F74" s="163">
        <v>5637</v>
      </c>
      <c r="G74" s="163">
        <v>5900</v>
      </c>
      <c r="H74" s="163">
        <v>6054</v>
      </c>
      <c r="I74" s="163">
        <v>6148</v>
      </c>
      <c r="J74" s="162">
        <v>6215</v>
      </c>
      <c r="K74" s="319">
        <v>0.2462402245839182</v>
      </c>
      <c r="L74" s="162">
        <v>1228</v>
      </c>
      <c r="M74" s="322">
        <v>1.0897852960312296E-2</v>
      </c>
      <c r="N74" s="162">
        <v>67</v>
      </c>
      <c r="O74" s="164"/>
    </row>
    <row r="75" spans="1:15">
      <c r="A75" s="122" t="s">
        <v>408</v>
      </c>
      <c r="B75" s="161">
        <v>27300</v>
      </c>
      <c r="C75" s="161">
        <v>27708</v>
      </c>
      <c r="D75" s="163">
        <v>28260</v>
      </c>
      <c r="E75" s="163">
        <v>28545</v>
      </c>
      <c r="F75" s="163">
        <v>28967</v>
      </c>
      <c r="G75" s="163">
        <v>29577</v>
      </c>
      <c r="H75" s="163">
        <v>30327</v>
      </c>
      <c r="I75" s="163">
        <v>31117</v>
      </c>
      <c r="J75" s="162">
        <v>31776</v>
      </c>
      <c r="K75" s="319">
        <v>0.16395604395604396</v>
      </c>
      <c r="L75" s="162">
        <v>4476</v>
      </c>
      <c r="M75" s="322">
        <v>2.1178134138895136E-2</v>
      </c>
      <c r="N75" s="162">
        <v>659</v>
      </c>
      <c r="O75" s="164"/>
    </row>
    <row r="76" spans="1:15">
      <c r="A76" s="122" t="s">
        <v>407</v>
      </c>
      <c r="B76" s="161">
        <v>67311</v>
      </c>
      <c r="C76" s="161">
        <v>67821</v>
      </c>
      <c r="D76" s="163">
        <v>68504</v>
      </c>
      <c r="E76" s="163">
        <v>68913</v>
      </c>
      <c r="F76" s="163">
        <v>71016</v>
      </c>
      <c r="G76" s="163">
        <v>72395</v>
      </c>
      <c r="H76" s="163">
        <v>74008</v>
      </c>
      <c r="I76" s="163">
        <v>75583</v>
      </c>
      <c r="J76" s="162">
        <v>76691</v>
      </c>
      <c r="K76" s="319">
        <v>0.13935315178796928</v>
      </c>
      <c r="L76" s="162">
        <v>9380</v>
      </c>
      <c r="M76" s="322">
        <v>1.4659381077755581E-2</v>
      </c>
      <c r="N76" s="162">
        <v>1108</v>
      </c>
      <c r="O76" s="164"/>
    </row>
    <row r="77" spans="1:15">
      <c r="A77" s="122" t="s">
        <v>406</v>
      </c>
      <c r="B77" s="161">
        <v>16322</v>
      </c>
      <c r="C77" s="161">
        <v>16325</v>
      </c>
      <c r="D77" s="163">
        <v>16549</v>
      </c>
      <c r="E77" s="163">
        <v>16804</v>
      </c>
      <c r="F77" s="163">
        <v>17726</v>
      </c>
      <c r="G77" s="163">
        <v>18966</v>
      </c>
      <c r="H77" s="163">
        <v>19669</v>
      </c>
      <c r="I77" s="163">
        <v>20219</v>
      </c>
      <c r="J77" s="162">
        <v>20507</v>
      </c>
      <c r="K77" s="319">
        <v>0.25640240166646244</v>
      </c>
      <c r="L77" s="162">
        <v>4185</v>
      </c>
      <c r="M77" s="322">
        <v>1.4244027894554628E-2</v>
      </c>
      <c r="N77" s="162">
        <v>288</v>
      </c>
      <c r="O77" s="164"/>
    </row>
    <row r="78" spans="1:15">
      <c r="A78" s="122" t="s">
        <v>405</v>
      </c>
      <c r="B78" s="161">
        <v>6051</v>
      </c>
      <c r="C78" s="161">
        <v>6099</v>
      </c>
      <c r="D78" s="163">
        <v>6224</v>
      </c>
      <c r="E78" s="163">
        <v>6383</v>
      </c>
      <c r="F78" s="163">
        <v>6517</v>
      </c>
      <c r="G78" s="163">
        <v>6722</v>
      </c>
      <c r="H78" s="163">
        <v>6935</v>
      </c>
      <c r="I78" s="163">
        <v>7171</v>
      </c>
      <c r="J78" s="162">
        <v>7310</v>
      </c>
      <c r="K78" s="319">
        <v>0.20806478268054868</v>
      </c>
      <c r="L78" s="162">
        <v>1259</v>
      </c>
      <c r="M78" s="322">
        <v>1.9383628503695439E-2</v>
      </c>
      <c r="N78" s="162">
        <v>139</v>
      </c>
      <c r="O78" s="164"/>
    </row>
    <row r="79" spans="1:15">
      <c r="A79" s="122" t="s">
        <v>404</v>
      </c>
      <c r="B79" s="161">
        <v>5122</v>
      </c>
      <c r="C79" s="161">
        <v>5159</v>
      </c>
      <c r="D79" s="163">
        <v>5172</v>
      </c>
      <c r="E79" s="163">
        <v>5165</v>
      </c>
      <c r="F79" s="163">
        <v>5155</v>
      </c>
      <c r="G79" s="163">
        <v>5167</v>
      </c>
      <c r="H79" s="163">
        <v>5184</v>
      </c>
      <c r="I79" s="163">
        <v>5221</v>
      </c>
      <c r="J79" s="162">
        <v>5286</v>
      </c>
      <c r="K79" s="319">
        <v>3.2018742678641153E-2</v>
      </c>
      <c r="L79" s="162">
        <v>164</v>
      </c>
      <c r="M79" s="322">
        <v>1.2449722275426164E-2</v>
      </c>
      <c r="N79" s="162">
        <v>65</v>
      </c>
      <c r="O79" s="164"/>
    </row>
    <row r="80" spans="1:15">
      <c r="A80" s="122" t="s">
        <v>403</v>
      </c>
      <c r="B80" s="161">
        <v>24331</v>
      </c>
      <c r="C80" s="161">
        <v>24510</v>
      </c>
      <c r="D80" s="163">
        <v>24844</v>
      </c>
      <c r="E80" s="163">
        <v>25123</v>
      </c>
      <c r="F80" s="163">
        <v>25676</v>
      </c>
      <c r="G80" s="163">
        <v>26533</v>
      </c>
      <c r="H80" s="163">
        <v>27241</v>
      </c>
      <c r="I80" s="163">
        <v>28254</v>
      </c>
      <c r="J80" s="162">
        <v>29507</v>
      </c>
      <c r="K80" s="319">
        <v>0.21273272779581603</v>
      </c>
      <c r="L80" s="162">
        <v>5176</v>
      </c>
      <c r="M80" s="322">
        <v>4.4347702980109011E-2</v>
      </c>
      <c r="N80" s="162">
        <v>1253</v>
      </c>
      <c r="O80" s="164"/>
    </row>
    <row r="81" spans="1:15">
      <c r="A81" s="122" t="s">
        <v>402</v>
      </c>
      <c r="B81" s="161">
        <v>5265</v>
      </c>
      <c r="C81" s="161">
        <v>5277</v>
      </c>
      <c r="D81" s="163">
        <v>5307</v>
      </c>
      <c r="E81" s="163">
        <v>5322</v>
      </c>
      <c r="F81" s="163">
        <v>5357</v>
      </c>
      <c r="G81" s="163">
        <v>5438</v>
      </c>
      <c r="H81" s="163">
        <v>5504</v>
      </c>
      <c r="I81" s="163">
        <v>5572</v>
      </c>
      <c r="J81" s="162">
        <v>5650</v>
      </c>
      <c r="K81" s="319">
        <v>7.3124406457739793E-2</v>
      </c>
      <c r="L81" s="162">
        <v>385</v>
      </c>
      <c r="M81" s="322">
        <v>1.399856424982053E-2</v>
      </c>
      <c r="N81" s="162">
        <v>78</v>
      </c>
      <c r="O81" s="164"/>
    </row>
    <row r="82" spans="1:15">
      <c r="A82" s="122" t="s">
        <v>401</v>
      </c>
      <c r="B82" s="161">
        <v>9511</v>
      </c>
      <c r="C82" s="161">
        <v>9461</v>
      </c>
      <c r="D82" s="163">
        <v>9648</v>
      </c>
      <c r="E82" s="163">
        <v>9705</v>
      </c>
      <c r="F82" s="163">
        <v>9798</v>
      </c>
      <c r="G82" s="163">
        <v>10063</v>
      </c>
      <c r="H82" s="163">
        <v>10294</v>
      </c>
      <c r="I82" s="163">
        <v>10493</v>
      </c>
      <c r="J82" s="162">
        <v>10603</v>
      </c>
      <c r="K82" s="319">
        <v>0.11481442540216591</v>
      </c>
      <c r="L82" s="162">
        <v>1092</v>
      </c>
      <c r="M82" s="322">
        <v>1.0483179262365387E-2</v>
      </c>
      <c r="N82" s="162">
        <v>110</v>
      </c>
      <c r="O82" s="164"/>
    </row>
    <row r="83" spans="1:15">
      <c r="A83" s="122" t="s">
        <v>400</v>
      </c>
      <c r="B83" s="161">
        <v>9761</v>
      </c>
      <c r="C83" s="161">
        <v>9837</v>
      </c>
      <c r="D83" s="163">
        <v>10088</v>
      </c>
      <c r="E83" s="163">
        <v>10217</v>
      </c>
      <c r="F83" s="163">
        <v>10740</v>
      </c>
      <c r="G83" s="163">
        <v>11082</v>
      </c>
      <c r="H83" s="163">
        <v>11256</v>
      </c>
      <c r="I83" s="163">
        <v>11336</v>
      </c>
      <c r="J83" s="162">
        <v>11362</v>
      </c>
      <c r="K83" s="319">
        <v>0.1640200799098453</v>
      </c>
      <c r="L83" s="162">
        <v>1601</v>
      </c>
      <c r="M83" s="322">
        <v>2.2935779816513763E-3</v>
      </c>
      <c r="N83" s="162">
        <v>26</v>
      </c>
      <c r="O83" s="164"/>
    </row>
    <row r="84" spans="1:15">
      <c r="A84" s="122" t="s">
        <v>399</v>
      </c>
      <c r="B84" s="161">
        <v>3818</v>
      </c>
      <c r="C84" s="161">
        <v>3598</v>
      </c>
      <c r="D84" s="163">
        <v>3567</v>
      </c>
      <c r="E84" s="163">
        <v>3578</v>
      </c>
      <c r="F84" s="163">
        <v>3571</v>
      </c>
      <c r="G84" s="163">
        <v>3515</v>
      </c>
      <c r="H84" s="163">
        <v>3555</v>
      </c>
      <c r="I84" s="163">
        <v>3593</v>
      </c>
      <c r="J84" s="162">
        <v>3566</v>
      </c>
      <c r="K84" s="319">
        <v>-6.6003143006809845E-2</v>
      </c>
      <c r="L84" s="162">
        <v>-252</v>
      </c>
      <c r="M84" s="322">
        <v>-7.5146117450598385E-3</v>
      </c>
      <c r="N84" s="162">
        <v>-27</v>
      </c>
      <c r="O84" s="164"/>
    </row>
    <row r="85" spans="1:15">
      <c r="A85" s="122"/>
      <c r="B85" s="161"/>
      <c r="C85" s="161"/>
      <c r="D85" s="163"/>
      <c r="E85" s="163"/>
      <c r="F85" s="163"/>
      <c r="G85" s="163"/>
      <c r="H85" s="163"/>
      <c r="I85" s="163"/>
      <c r="J85" s="162"/>
      <c r="K85" s="319"/>
      <c r="L85" s="162"/>
      <c r="M85" s="322"/>
      <c r="N85" s="162"/>
      <c r="O85" s="164"/>
    </row>
    <row r="86" spans="1:15">
      <c r="A86" s="122" t="s">
        <v>398</v>
      </c>
      <c r="B86" s="161">
        <v>18607</v>
      </c>
      <c r="C86" s="161">
        <v>18647</v>
      </c>
      <c r="D86" s="163">
        <v>18705</v>
      </c>
      <c r="E86" s="163">
        <v>19013</v>
      </c>
      <c r="F86" s="163">
        <v>19973</v>
      </c>
      <c r="G86" s="163">
        <v>20214</v>
      </c>
      <c r="H86" s="163">
        <v>20766</v>
      </c>
      <c r="I86" s="163">
        <v>20315</v>
      </c>
      <c r="J86" s="162">
        <v>20026</v>
      </c>
      <c r="K86" s="319">
        <v>7.6261621970226262E-2</v>
      </c>
      <c r="L86" s="162">
        <v>1419</v>
      </c>
      <c r="M86" s="322">
        <v>-1.4225941422594143E-2</v>
      </c>
      <c r="N86" s="162">
        <v>-289</v>
      </c>
      <c r="O86" s="164"/>
    </row>
    <row r="87" spans="1:15">
      <c r="A87" s="122" t="s">
        <v>397</v>
      </c>
      <c r="B87" s="161">
        <v>225</v>
      </c>
      <c r="C87" s="161">
        <v>238</v>
      </c>
      <c r="D87" s="163">
        <v>239</v>
      </c>
      <c r="E87" s="163">
        <v>241</v>
      </c>
      <c r="F87" s="163">
        <v>252</v>
      </c>
      <c r="G87" s="163">
        <v>257</v>
      </c>
      <c r="H87" s="163">
        <v>263</v>
      </c>
      <c r="I87" s="163">
        <v>254</v>
      </c>
      <c r="J87" s="162">
        <v>248</v>
      </c>
      <c r="K87" s="319">
        <v>0.10222222222222223</v>
      </c>
      <c r="L87" s="162">
        <v>23</v>
      </c>
      <c r="M87" s="322">
        <v>-2.3622047244094488E-2</v>
      </c>
      <c r="N87" s="162">
        <v>-6</v>
      </c>
      <c r="O87" s="164"/>
    </row>
    <row r="88" spans="1:15">
      <c r="A88" s="122" t="s">
        <v>396</v>
      </c>
      <c r="B88" s="161">
        <v>1690</v>
      </c>
      <c r="C88" s="161">
        <v>1721</v>
      </c>
      <c r="D88" s="163">
        <v>1720</v>
      </c>
      <c r="E88" s="163">
        <v>1739</v>
      </c>
      <c r="F88" s="163">
        <v>1813</v>
      </c>
      <c r="G88" s="163">
        <v>1822</v>
      </c>
      <c r="H88" s="163">
        <v>1865</v>
      </c>
      <c r="I88" s="163">
        <v>1814</v>
      </c>
      <c r="J88" s="162">
        <v>1779</v>
      </c>
      <c r="K88" s="319">
        <v>5.2662721893491124E-2</v>
      </c>
      <c r="L88" s="162">
        <v>89</v>
      </c>
      <c r="M88" s="322">
        <v>-1.9294377067254686E-2</v>
      </c>
      <c r="N88" s="162">
        <v>-35</v>
      </c>
      <c r="O88" s="164"/>
    </row>
    <row r="89" spans="1:15">
      <c r="A89" s="122" t="s">
        <v>395</v>
      </c>
      <c r="B89" s="161">
        <v>569</v>
      </c>
      <c r="C89" s="161">
        <v>576</v>
      </c>
      <c r="D89" s="163">
        <v>576</v>
      </c>
      <c r="E89" s="163">
        <v>584</v>
      </c>
      <c r="F89" s="163">
        <v>605</v>
      </c>
      <c r="G89" s="163">
        <v>622</v>
      </c>
      <c r="H89" s="163">
        <v>640</v>
      </c>
      <c r="I89" s="163">
        <v>626</v>
      </c>
      <c r="J89" s="162">
        <v>623</v>
      </c>
      <c r="K89" s="319">
        <v>9.4903339191564143E-2</v>
      </c>
      <c r="L89" s="162">
        <v>54</v>
      </c>
      <c r="M89" s="322">
        <v>-4.7923322683706068E-3</v>
      </c>
      <c r="N89" s="162">
        <v>-3</v>
      </c>
      <c r="O89" s="164"/>
    </row>
    <row r="90" spans="1:15">
      <c r="A90" s="122" t="s">
        <v>394</v>
      </c>
      <c r="B90" s="161">
        <v>6046</v>
      </c>
      <c r="C90" s="161">
        <v>6072</v>
      </c>
      <c r="D90" s="163">
        <v>6113</v>
      </c>
      <c r="E90" s="163">
        <v>6248</v>
      </c>
      <c r="F90" s="163">
        <v>6598</v>
      </c>
      <c r="G90" s="163">
        <v>6691</v>
      </c>
      <c r="H90" s="163">
        <v>6910</v>
      </c>
      <c r="I90" s="163">
        <v>6828</v>
      </c>
      <c r="J90" s="162">
        <v>6843</v>
      </c>
      <c r="K90" s="319">
        <v>0.1318226926893814</v>
      </c>
      <c r="L90" s="162">
        <v>797</v>
      </c>
      <c r="M90" s="322">
        <v>2.1968365553602814E-3</v>
      </c>
      <c r="N90" s="162">
        <v>15</v>
      </c>
      <c r="O90" s="164"/>
    </row>
    <row r="91" spans="1:15">
      <c r="A91" s="122" t="s">
        <v>393</v>
      </c>
      <c r="B91" s="161">
        <v>171</v>
      </c>
      <c r="C91" s="161">
        <v>156</v>
      </c>
      <c r="D91" s="163">
        <v>155</v>
      </c>
      <c r="E91" s="163">
        <v>158</v>
      </c>
      <c r="F91" s="163">
        <v>167</v>
      </c>
      <c r="G91" s="163">
        <v>168</v>
      </c>
      <c r="H91" s="163">
        <v>173</v>
      </c>
      <c r="I91" s="163">
        <v>169</v>
      </c>
      <c r="J91" s="162">
        <v>165</v>
      </c>
      <c r="K91" s="319">
        <v>-3.5087719298245612E-2</v>
      </c>
      <c r="L91" s="162">
        <v>-6</v>
      </c>
      <c r="M91" s="322">
        <v>-2.3668639053254437E-2</v>
      </c>
      <c r="N91" s="162">
        <v>-4</v>
      </c>
      <c r="O91" s="164"/>
    </row>
    <row r="92" spans="1:15">
      <c r="A92" s="122" t="s">
        <v>392</v>
      </c>
      <c r="B92" s="161">
        <v>9906</v>
      </c>
      <c r="C92" s="161">
        <v>9884</v>
      </c>
      <c r="D92" s="163">
        <v>9902</v>
      </c>
      <c r="E92" s="163">
        <v>10043</v>
      </c>
      <c r="F92" s="163">
        <v>10538</v>
      </c>
      <c r="G92" s="163">
        <v>10654</v>
      </c>
      <c r="H92" s="163">
        <v>10915</v>
      </c>
      <c r="I92" s="163">
        <v>10624</v>
      </c>
      <c r="J92" s="162">
        <v>10368</v>
      </c>
      <c r="K92" s="319">
        <v>4.6638400969109629E-2</v>
      </c>
      <c r="L92" s="162">
        <v>462</v>
      </c>
      <c r="M92" s="322">
        <v>-2.4096385542168676E-2</v>
      </c>
      <c r="N92" s="162">
        <v>-256</v>
      </c>
      <c r="O92" s="164"/>
    </row>
    <row r="93" spans="1:15">
      <c r="A93" s="122"/>
      <c r="B93" s="161"/>
      <c r="C93" s="161"/>
      <c r="D93" s="163"/>
      <c r="E93" s="163"/>
      <c r="F93" s="163"/>
      <c r="G93" s="163"/>
      <c r="H93" s="163"/>
      <c r="I93" s="163"/>
      <c r="J93" s="162"/>
      <c r="K93" s="319"/>
      <c r="L93" s="162"/>
      <c r="M93" s="322"/>
      <c r="N93" s="162"/>
      <c r="O93" s="164"/>
    </row>
    <row r="94" spans="1:15">
      <c r="A94" s="122" t="s">
        <v>391</v>
      </c>
      <c r="B94" s="161">
        <v>10976</v>
      </c>
      <c r="C94" s="161">
        <v>11005</v>
      </c>
      <c r="D94" s="163">
        <v>10984</v>
      </c>
      <c r="E94" s="163">
        <v>10938</v>
      </c>
      <c r="F94" s="163">
        <v>10759</v>
      </c>
      <c r="G94" s="163">
        <v>10637</v>
      </c>
      <c r="H94" s="163">
        <v>10356</v>
      </c>
      <c r="I94" s="163">
        <v>10222</v>
      </c>
      <c r="J94" s="162">
        <v>10077</v>
      </c>
      <c r="K94" s="319">
        <v>-8.1905976676384842E-2</v>
      </c>
      <c r="L94" s="162">
        <v>-899</v>
      </c>
      <c r="M94" s="322">
        <v>-1.41850909802387E-2</v>
      </c>
      <c r="N94" s="162">
        <v>-145</v>
      </c>
      <c r="O94" s="164"/>
    </row>
    <row r="95" spans="1:15">
      <c r="A95" s="122" t="s">
        <v>390</v>
      </c>
      <c r="B95" s="161">
        <v>1630</v>
      </c>
      <c r="C95" s="161">
        <v>1643</v>
      </c>
      <c r="D95" s="163">
        <v>1640</v>
      </c>
      <c r="E95" s="163">
        <v>1629</v>
      </c>
      <c r="F95" s="163">
        <v>1600</v>
      </c>
      <c r="G95" s="163">
        <v>1585</v>
      </c>
      <c r="H95" s="163">
        <v>1541</v>
      </c>
      <c r="I95" s="163">
        <v>1520</v>
      </c>
      <c r="J95" s="162">
        <v>1499</v>
      </c>
      <c r="K95" s="319">
        <v>-8.0368098159509196E-2</v>
      </c>
      <c r="L95" s="162">
        <v>-131</v>
      </c>
      <c r="M95" s="322">
        <v>-1.381578947368421E-2</v>
      </c>
      <c r="N95" s="162">
        <v>-21</v>
      </c>
      <c r="O95" s="164"/>
    </row>
    <row r="96" spans="1:15">
      <c r="A96" s="122" t="s">
        <v>389</v>
      </c>
      <c r="B96" s="161">
        <v>163</v>
      </c>
      <c r="C96" s="161">
        <v>199</v>
      </c>
      <c r="D96" s="163">
        <v>198</v>
      </c>
      <c r="E96" s="163">
        <v>199</v>
      </c>
      <c r="F96" s="163">
        <v>198</v>
      </c>
      <c r="G96" s="163">
        <v>195</v>
      </c>
      <c r="H96" s="163">
        <v>189</v>
      </c>
      <c r="I96" s="163">
        <v>189</v>
      </c>
      <c r="J96" s="162">
        <v>185</v>
      </c>
      <c r="K96" s="319">
        <v>0.13496932515337423</v>
      </c>
      <c r="L96" s="162">
        <v>22</v>
      </c>
      <c r="M96" s="322">
        <v>-2.1164021164021163E-2</v>
      </c>
      <c r="N96" s="162">
        <v>-4</v>
      </c>
      <c r="O96" s="164"/>
    </row>
    <row r="97" spans="1:15">
      <c r="A97" s="122" t="s">
        <v>388</v>
      </c>
      <c r="B97" s="161">
        <v>464</v>
      </c>
      <c r="C97" s="161">
        <v>471</v>
      </c>
      <c r="D97" s="163">
        <v>473</v>
      </c>
      <c r="E97" s="163">
        <v>474</v>
      </c>
      <c r="F97" s="163">
        <v>466</v>
      </c>
      <c r="G97" s="163">
        <v>462</v>
      </c>
      <c r="H97" s="163">
        <v>451</v>
      </c>
      <c r="I97" s="163">
        <v>446</v>
      </c>
      <c r="J97" s="162">
        <v>441</v>
      </c>
      <c r="K97" s="319">
        <v>-4.9568965517241381E-2</v>
      </c>
      <c r="L97" s="162">
        <v>-23</v>
      </c>
      <c r="M97" s="322">
        <v>-1.1210762331838564E-2</v>
      </c>
      <c r="N97" s="162">
        <v>-5</v>
      </c>
      <c r="O97" s="164"/>
    </row>
    <row r="98" spans="1:15">
      <c r="A98" s="122" t="s">
        <v>387</v>
      </c>
      <c r="B98" s="161">
        <v>418</v>
      </c>
      <c r="C98" s="161">
        <v>436</v>
      </c>
      <c r="D98" s="163">
        <v>438</v>
      </c>
      <c r="E98" s="163">
        <v>437</v>
      </c>
      <c r="F98" s="163">
        <v>439</v>
      </c>
      <c r="G98" s="163">
        <v>433</v>
      </c>
      <c r="H98" s="163">
        <v>421</v>
      </c>
      <c r="I98" s="163">
        <v>414</v>
      </c>
      <c r="J98" s="162">
        <v>407</v>
      </c>
      <c r="K98" s="319">
        <v>-2.6315789473684209E-2</v>
      </c>
      <c r="L98" s="162">
        <v>-11</v>
      </c>
      <c r="M98" s="322">
        <v>-1.6908212560386472E-2</v>
      </c>
      <c r="N98" s="162">
        <v>-7</v>
      </c>
      <c r="O98" s="164"/>
    </row>
    <row r="99" spans="1:15">
      <c r="A99" s="122" t="s">
        <v>386</v>
      </c>
      <c r="B99" s="161">
        <v>288</v>
      </c>
      <c r="C99" s="161">
        <v>290</v>
      </c>
      <c r="D99" s="163">
        <v>291</v>
      </c>
      <c r="E99" s="163">
        <v>290</v>
      </c>
      <c r="F99" s="163">
        <v>284</v>
      </c>
      <c r="G99" s="163">
        <v>283</v>
      </c>
      <c r="H99" s="163">
        <v>276</v>
      </c>
      <c r="I99" s="163">
        <v>271</v>
      </c>
      <c r="J99" s="162">
        <v>268</v>
      </c>
      <c r="K99" s="319">
        <v>-6.9444444444444448E-2</v>
      </c>
      <c r="L99" s="162">
        <v>-20</v>
      </c>
      <c r="M99" s="322">
        <v>-1.107011070110701E-2</v>
      </c>
      <c r="N99" s="162">
        <v>-3</v>
      </c>
      <c r="O99" s="164"/>
    </row>
    <row r="100" spans="1:15">
      <c r="A100" s="122" t="s">
        <v>385</v>
      </c>
      <c r="B100" s="161">
        <v>1626</v>
      </c>
      <c r="C100" s="161">
        <v>1671</v>
      </c>
      <c r="D100" s="163">
        <v>1664</v>
      </c>
      <c r="E100" s="163">
        <v>1657</v>
      </c>
      <c r="F100" s="163">
        <v>1623</v>
      </c>
      <c r="G100" s="163">
        <v>1601</v>
      </c>
      <c r="H100" s="163">
        <v>1556</v>
      </c>
      <c r="I100" s="163">
        <v>1531</v>
      </c>
      <c r="J100" s="162">
        <v>1507</v>
      </c>
      <c r="K100" s="319">
        <v>-7.3185731857318567E-2</v>
      </c>
      <c r="L100" s="162">
        <v>-119</v>
      </c>
      <c r="M100" s="322">
        <v>-1.5676028739386023E-2</v>
      </c>
      <c r="N100" s="162">
        <v>-24</v>
      </c>
      <c r="O100" s="164"/>
    </row>
    <row r="101" spans="1:15">
      <c r="A101" s="122" t="s">
        <v>384</v>
      </c>
      <c r="B101" s="161">
        <v>952</v>
      </c>
      <c r="C101" s="161">
        <v>1032</v>
      </c>
      <c r="D101" s="163">
        <v>1030</v>
      </c>
      <c r="E101" s="163">
        <v>1028</v>
      </c>
      <c r="F101" s="163">
        <v>1009</v>
      </c>
      <c r="G101" s="163">
        <v>998</v>
      </c>
      <c r="H101" s="163">
        <v>969</v>
      </c>
      <c r="I101" s="163">
        <v>956</v>
      </c>
      <c r="J101" s="162">
        <v>940</v>
      </c>
      <c r="K101" s="319">
        <v>-1.2605042016806723E-2</v>
      </c>
      <c r="L101" s="162">
        <v>-12</v>
      </c>
      <c r="M101" s="322">
        <v>-1.6736401673640166E-2</v>
      </c>
      <c r="N101" s="162">
        <v>-16</v>
      </c>
      <c r="O101" s="164"/>
    </row>
    <row r="102" spans="1:15">
      <c r="A102" s="122" t="s">
        <v>383</v>
      </c>
      <c r="B102" s="161">
        <v>2129</v>
      </c>
      <c r="C102" s="161">
        <v>2149</v>
      </c>
      <c r="D102" s="163">
        <v>2144</v>
      </c>
      <c r="E102" s="163">
        <v>2127</v>
      </c>
      <c r="F102" s="163">
        <v>2087</v>
      </c>
      <c r="G102" s="163">
        <v>2063</v>
      </c>
      <c r="H102" s="163">
        <v>2004</v>
      </c>
      <c r="I102" s="163">
        <v>1978</v>
      </c>
      <c r="J102" s="162">
        <v>1950</v>
      </c>
      <c r="K102" s="319">
        <v>-8.4077031470173785E-2</v>
      </c>
      <c r="L102" s="162">
        <v>-179</v>
      </c>
      <c r="M102" s="322">
        <v>-1.4155712841253791E-2</v>
      </c>
      <c r="N102" s="162">
        <v>-28</v>
      </c>
      <c r="O102" s="164"/>
    </row>
    <row r="103" spans="1:15">
      <c r="A103" s="122" t="s">
        <v>382</v>
      </c>
      <c r="B103" s="161">
        <v>1470</v>
      </c>
      <c r="C103" s="161">
        <v>1481</v>
      </c>
      <c r="D103" s="163">
        <v>1472</v>
      </c>
      <c r="E103" s="163">
        <v>1467</v>
      </c>
      <c r="F103" s="163">
        <v>1439</v>
      </c>
      <c r="G103" s="163">
        <v>1419</v>
      </c>
      <c r="H103" s="163">
        <v>1381</v>
      </c>
      <c r="I103" s="163">
        <v>1361</v>
      </c>
      <c r="J103" s="162">
        <v>1341</v>
      </c>
      <c r="K103" s="319">
        <v>-8.7755102040816324E-2</v>
      </c>
      <c r="L103" s="162">
        <v>-129</v>
      </c>
      <c r="M103" s="322">
        <v>-1.4695077149155033E-2</v>
      </c>
      <c r="N103" s="162">
        <v>-20</v>
      </c>
      <c r="O103" s="164"/>
    </row>
    <row r="104" spans="1:15">
      <c r="A104" s="122" t="s">
        <v>381</v>
      </c>
      <c r="B104" s="161">
        <v>1836</v>
      </c>
      <c r="C104" s="161">
        <v>1633</v>
      </c>
      <c r="D104" s="163">
        <v>1634</v>
      </c>
      <c r="E104" s="163">
        <v>1630</v>
      </c>
      <c r="F104" s="163">
        <v>1614</v>
      </c>
      <c r="G104" s="163">
        <v>1598</v>
      </c>
      <c r="H104" s="163">
        <v>1568</v>
      </c>
      <c r="I104" s="163">
        <v>1556</v>
      </c>
      <c r="J104" s="162">
        <v>1539</v>
      </c>
      <c r="K104" s="319">
        <v>-0.16176470588235295</v>
      </c>
      <c r="L104" s="162">
        <v>-297</v>
      </c>
      <c r="M104" s="322">
        <v>-1.0925449871465296E-2</v>
      </c>
      <c r="N104" s="162">
        <v>-17</v>
      </c>
      <c r="O104" s="164"/>
    </row>
    <row r="105" spans="1:15">
      <c r="A105" s="122"/>
      <c r="B105" s="161"/>
      <c r="C105" s="161"/>
      <c r="D105" s="163"/>
      <c r="E105" s="163"/>
      <c r="F105" s="163"/>
      <c r="G105" s="163"/>
      <c r="H105" s="163"/>
      <c r="I105" s="163"/>
      <c r="J105" s="162"/>
      <c r="K105" s="319"/>
      <c r="L105" s="162"/>
      <c r="M105" s="322"/>
      <c r="N105" s="162"/>
      <c r="O105" s="164"/>
    </row>
    <row r="106" spans="1:15">
      <c r="A106" s="122" t="s">
        <v>380</v>
      </c>
      <c r="B106" s="161">
        <v>5172</v>
      </c>
      <c r="C106" s="161">
        <v>5197</v>
      </c>
      <c r="D106" s="163">
        <v>5149</v>
      </c>
      <c r="E106" s="163">
        <v>5063</v>
      </c>
      <c r="F106" s="163">
        <v>5033</v>
      </c>
      <c r="G106" s="163">
        <v>5012</v>
      </c>
      <c r="H106" s="163">
        <v>4978</v>
      </c>
      <c r="I106" s="163">
        <v>5000</v>
      </c>
      <c r="J106" s="162">
        <v>5078</v>
      </c>
      <c r="K106" s="319">
        <v>-1.8174787316318639E-2</v>
      </c>
      <c r="L106" s="162">
        <v>-94</v>
      </c>
      <c r="M106" s="322">
        <v>1.5599999999999999E-2</v>
      </c>
      <c r="N106" s="162">
        <v>78</v>
      </c>
      <c r="O106" s="164"/>
    </row>
    <row r="107" spans="1:15">
      <c r="A107" s="122" t="s">
        <v>379</v>
      </c>
      <c r="B107" s="161">
        <v>122</v>
      </c>
      <c r="C107" s="161">
        <v>125</v>
      </c>
      <c r="D107" s="163">
        <v>125</v>
      </c>
      <c r="E107" s="163">
        <v>122</v>
      </c>
      <c r="F107" s="163">
        <v>121</v>
      </c>
      <c r="G107" s="163">
        <v>121</v>
      </c>
      <c r="H107" s="163">
        <v>120</v>
      </c>
      <c r="I107" s="163">
        <v>120</v>
      </c>
      <c r="J107" s="162">
        <v>122</v>
      </c>
      <c r="K107" s="319">
        <v>0</v>
      </c>
      <c r="L107" s="162">
        <v>0</v>
      </c>
      <c r="M107" s="322">
        <v>1.6666666666666666E-2</v>
      </c>
      <c r="N107" s="162">
        <v>2</v>
      </c>
      <c r="O107" s="164"/>
    </row>
    <row r="108" spans="1:15">
      <c r="A108" s="122" t="s">
        <v>378</v>
      </c>
      <c r="B108" s="161">
        <v>226</v>
      </c>
      <c r="C108" s="161">
        <v>228</v>
      </c>
      <c r="D108" s="163">
        <v>225</v>
      </c>
      <c r="E108" s="163">
        <v>221</v>
      </c>
      <c r="F108" s="163">
        <v>222</v>
      </c>
      <c r="G108" s="163">
        <v>226</v>
      </c>
      <c r="H108" s="163">
        <v>226</v>
      </c>
      <c r="I108" s="163">
        <v>231</v>
      </c>
      <c r="J108" s="162">
        <v>240</v>
      </c>
      <c r="K108" s="319">
        <v>6.1946902654867256E-2</v>
      </c>
      <c r="L108" s="162">
        <v>14</v>
      </c>
      <c r="M108" s="322">
        <v>3.896103896103896E-2</v>
      </c>
      <c r="N108" s="162">
        <v>9</v>
      </c>
      <c r="O108" s="164"/>
    </row>
    <row r="109" spans="1:15">
      <c r="A109" s="122" t="s">
        <v>377</v>
      </c>
      <c r="B109" s="161">
        <v>198</v>
      </c>
      <c r="C109" s="161">
        <v>231</v>
      </c>
      <c r="D109" s="163">
        <v>229</v>
      </c>
      <c r="E109" s="163">
        <v>225</v>
      </c>
      <c r="F109" s="163">
        <v>223</v>
      </c>
      <c r="G109" s="163">
        <v>221</v>
      </c>
      <c r="H109" s="163">
        <v>220</v>
      </c>
      <c r="I109" s="163">
        <v>221</v>
      </c>
      <c r="J109" s="162">
        <v>224</v>
      </c>
      <c r="K109" s="319">
        <v>0.13131313131313133</v>
      </c>
      <c r="L109" s="162">
        <v>26</v>
      </c>
      <c r="M109" s="322">
        <v>1.3574660633484163E-2</v>
      </c>
      <c r="N109" s="162">
        <v>3</v>
      </c>
      <c r="O109" s="164"/>
    </row>
    <row r="110" spans="1:15">
      <c r="A110" s="122" t="s">
        <v>376</v>
      </c>
      <c r="B110" s="161">
        <v>167</v>
      </c>
      <c r="C110" s="161">
        <v>179</v>
      </c>
      <c r="D110" s="163">
        <v>178</v>
      </c>
      <c r="E110" s="163">
        <v>173</v>
      </c>
      <c r="F110" s="163">
        <v>173</v>
      </c>
      <c r="G110" s="163">
        <v>173</v>
      </c>
      <c r="H110" s="163">
        <v>172</v>
      </c>
      <c r="I110" s="163">
        <v>172</v>
      </c>
      <c r="J110" s="162">
        <v>175</v>
      </c>
      <c r="K110" s="319">
        <v>4.790419161676647E-2</v>
      </c>
      <c r="L110" s="162">
        <v>8</v>
      </c>
      <c r="M110" s="322">
        <v>1.7441860465116279E-2</v>
      </c>
      <c r="N110" s="162">
        <v>3</v>
      </c>
      <c r="O110" s="164"/>
    </row>
    <row r="111" spans="1:15">
      <c r="A111" s="122" t="s">
        <v>375</v>
      </c>
      <c r="B111" s="161">
        <v>797</v>
      </c>
      <c r="C111" s="161">
        <v>824</v>
      </c>
      <c r="D111" s="163">
        <v>816</v>
      </c>
      <c r="E111" s="163">
        <v>802</v>
      </c>
      <c r="F111" s="163">
        <v>797</v>
      </c>
      <c r="G111" s="163">
        <v>792</v>
      </c>
      <c r="H111" s="163">
        <v>787</v>
      </c>
      <c r="I111" s="163">
        <v>790</v>
      </c>
      <c r="J111" s="162">
        <v>802</v>
      </c>
      <c r="K111" s="319">
        <v>6.2735257214554582E-3</v>
      </c>
      <c r="L111" s="162">
        <v>5</v>
      </c>
      <c r="M111" s="322">
        <v>1.5189873417721518E-2</v>
      </c>
      <c r="N111" s="162">
        <v>12</v>
      </c>
      <c r="O111" s="164"/>
    </row>
    <row r="112" spans="1:15">
      <c r="A112" s="122" t="s">
        <v>374</v>
      </c>
      <c r="B112" s="161">
        <v>133</v>
      </c>
      <c r="C112" s="161">
        <v>146</v>
      </c>
      <c r="D112" s="163">
        <v>145</v>
      </c>
      <c r="E112" s="163">
        <v>143</v>
      </c>
      <c r="F112" s="163">
        <v>142</v>
      </c>
      <c r="G112" s="163">
        <v>141</v>
      </c>
      <c r="H112" s="163">
        <v>140</v>
      </c>
      <c r="I112" s="163">
        <v>141</v>
      </c>
      <c r="J112" s="162">
        <v>143</v>
      </c>
      <c r="K112" s="319">
        <v>7.5187969924812026E-2</v>
      </c>
      <c r="L112" s="162">
        <v>10</v>
      </c>
      <c r="M112" s="322">
        <v>1.4184397163120567E-2</v>
      </c>
      <c r="N112" s="162">
        <v>2</v>
      </c>
      <c r="O112" s="164"/>
    </row>
    <row r="113" spans="1:15">
      <c r="A113" s="122" t="s">
        <v>373</v>
      </c>
      <c r="B113" s="161">
        <v>230</v>
      </c>
      <c r="C113" s="161">
        <v>231</v>
      </c>
      <c r="D113" s="163">
        <v>229</v>
      </c>
      <c r="E113" s="163">
        <v>226</v>
      </c>
      <c r="F113" s="163">
        <v>223</v>
      </c>
      <c r="G113" s="163">
        <v>222</v>
      </c>
      <c r="H113" s="163">
        <v>220</v>
      </c>
      <c r="I113" s="163">
        <v>221</v>
      </c>
      <c r="J113" s="162">
        <v>224</v>
      </c>
      <c r="K113" s="319">
        <v>-2.6086956521739129E-2</v>
      </c>
      <c r="L113" s="162">
        <v>-6</v>
      </c>
      <c r="M113" s="322">
        <v>1.3574660633484163E-2</v>
      </c>
      <c r="N113" s="162">
        <v>3</v>
      </c>
      <c r="O113" s="164"/>
    </row>
    <row r="114" spans="1:15">
      <c r="A114" s="122" t="s">
        <v>372</v>
      </c>
      <c r="B114" s="161">
        <v>1520</v>
      </c>
      <c r="C114" s="161">
        <v>1735</v>
      </c>
      <c r="D114" s="163">
        <v>1718</v>
      </c>
      <c r="E114" s="163">
        <v>1690</v>
      </c>
      <c r="F114" s="163">
        <v>1680</v>
      </c>
      <c r="G114" s="163">
        <v>1672</v>
      </c>
      <c r="H114" s="163">
        <v>1659</v>
      </c>
      <c r="I114" s="163">
        <v>1665</v>
      </c>
      <c r="J114" s="162">
        <v>1688</v>
      </c>
      <c r="K114" s="319">
        <v>0.11052631578947368</v>
      </c>
      <c r="L114" s="162">
        <v>168</v>
      </c>
      <c r="M114" s="322">
        <v>1.3813813813813814E-2</v>
      </c>
      <c r="N114" s="162">
        <v>23</v>
      </c>
      <c r="O114" s="164"/>
    </row>
    <row r="115" spans="1:15">
      <c r="A115" s="122" t="s">
        <v>371</v>
      </c>
      <c r="B115" s="161">
        <v>530</v>
      </c>
      <c r="C115" s="161">
        <v>532</v>
      </c>
      <c r="D115" s="163">
        <v>527</v>
      </c>
      <c r="E115" s="163">
        <v>519</v>
      </c>
      <c r="F115" s="163">
        <v>516</v>
      </c>
      <c r="G115" s="163">
        <v>513</v>
      </c>
      <c r="H115" s="163">
        <v>510</v>
      </c>
      <c r="I115" s="163">
        <v>512</v>
      </c>
      <c r="J115" s="162">
        <v>519</v>
      </c>
      <c r="K115" s="319">
        <v>-2.0754716981132074E-2</v>
      </c>
      <c r="L115" s="162">
        <v>-11</v>
      </c>
      <c r="M115" s="322">
        <v>1.3671875E-2</v>
      </c>
      <c r="N115" s="162">
        <v>7</v>
      </c>
      <c r="O115" s="164"/>
    </row>
    <row r="116" spans="1:15">
      <c r="A116" s="122" t="s">
        <v>370</v>
      </c>
      <c r="B116" s="161">
        <v>1249</v>
      </c>
      <c r="C116" s="161">
        <v>966</v>
      </c>
      <c r="D116" s="163">
        <v>957</v>
      </c>
      <c r="E116" s="163">
        <v>942</v>
      </c>
      <c r="F116" s="163">
        <v>936</v>
      </c>
      <c r="G116" s="163">
        <v>931</v>
      </c>
      <c r="H116" s="163">
        <v>924</v>
      </c>
      <c r="I116" s="163">
        <v>927</v>
      </c>
      <c r="J116" s="162">
        <v>941</v>
      </c>
      <c r="K116" s="319">
        <v>-0.24659727782225779</v>
      </c>
      <c r="L116" s="162">
        <v>-308</v>
      </c>
      <c r="M116" s="322">
        <v>1.5102481121898598E-2</v>
      </c>
      <c r="N116" s="162">
        <v>14</v>
      </c>
      <c r="O116" s="164"/>
    </row>
    <row r="117" spans="1:15">
      <c r="A117" s="122"/>
      <c r="B117" s="161"/>
      <c r="C117" s="161"/>
      <c r="D117" s="163"/>
      <c r="E117" s="163"/>
      <c r="F117" s="163"/>
      <c r="G117" s="163"/>
      <c r="H117" s="163"/>
      <c r="I117" s="163"/>
      <c r="J117" s="162"/>
      <c r="K117" s="319"/>
      <c r="L117" s="162"/>
      <c r="M117" s="322"/>
      <c r="N117" s="162"/>
      <c r="O117" s="164"/>
    </row>
    <row r="118" spans="1:15">
      <c r="A118" s="122" t="s">
        <v>369</v>
      </c>
      <c r="B118" s="161">
        <v>9225</v>
      </c>
      <c r="C118" s="161">
        <v>9312</v>
      </c>
      <c r="D118" s="163">
        <v>9296</v>
      </c>
      <c r="E118" s="163">
        <v>9355</v>
      </c>
      <c r="F118" s="163">
        <v>9374</v>
      </c>
      <c r="G118" s="163">
        <v>9469</v>
      </c>
      <c r="H118" s="163">
        <v>9547</v>
      </c>
      <c r="I118" s="163">
        <v>9656</v>
      </c>
      <c r="J118" s="162">
        <v>9674</v>
      </c>
      <c r="K118" s="319">
        <v>4.8672086720867209E-2</v>
      </c>
      <c r="L118" s="162">
        <v>449</v>
      </c>
      <c r="M118" s="322">
        <v>1.864125932062966E-3</v>
      </c>
      <c r="N118" s="162">
        <v>18</v>
      </c>
      <c r="O118" s="164"/>
    </row>
    <row r="119" spans="1:15">
      <c r="A119" s="122" t="s">
        <v>368</v>
      </c>
      <c r="B119" s="161">
        <v>319</v>
      </c>
      <c r="C119" s="161">
        <v>326</v>
      </c>
      <c r="D119" s="163">
        <v>325</v>
      </c>
      <c r="E119" s="163">
        <v>331</v>
      </c>
      <c r="F119" s="163">
        <v>333</v>
      </c>
      <c r="G119" s="163">
        <v>337</v>
      </c>
      <c r="H119" s="163">
        <v>340</v>
      </c>
      <c r="I119" s="163">
        <v>346</v>
      </c>
      <c r="J119" s="162">
        <v>349</v>
      </c>
      <c r="K119" s="319">
        <v>9.4043887147335428E-2</v>
      </c>
      <c r="L119" s="162">
        <v>30</v>
      </c>
      <c r="M119" s="322">
        <v>8.670520231213872E-3</v>
      </c>
      <c r="N119" s="162">
        <v>3</v>
      </c>
      <c r="O119" s="164"/>
    </row>
    <row r="120" spans="1:15">
      <c r="A120" s="122" t="s">
        <v>367</v>
      </c>
      <c r="B120" s="161">
        <v>5046</v>
      </c>
      <c r="C120" s="161">
        <v>5109</v>
      </c>
      <c r="D120" s="163">
        <v>5092</v>
      </c>
      <c r="E120" s="163">
        <v>5179</v>
      </c>
      <c r="F120" s="163">
        <v>5177</v>
      </c>
      <c r="G120" s="163">
        <v>5212</v>
      </c>
      <c r="H120" s="163">
        <v>5242</v>
      </c>
      <c r="I120" s="163">
        <v>5273</v>
      </c>
      <c r="J120" s="162">
        <v>5253</v>
      </c>
      <c r="K120" s="319">
        <v>4.1022592152199763E-2</v>
      </c>
      <c r="L120" s="162">
        <v>207</v>
      </c>
      <c r="M120" s="322">
        <v>-3.7929072634174093E-3</v>
      </c>
      <c r="N120" s="162">
        <v>-20</v>
      </c>
      <c r="O120" s="164"/>
    </row>
    <row r="121" spans="1:15">
      <c r="A121" s="122" t="s">
        <v>366</v>
      </c>
      <c r="B121" s="161">
        <v>3860</v>
      </c>
      <c r="C121" s="161">
        <v>3877</v>
      </c>
      <c r="D121" s="163">
        <v>3879</v>
      </c>
      <c r="E121" s="163">
        <v>3845</v>
      </c>
      <c r="F121" s="163">
        <v>3864</v>
      </c>
      <c r="G121" s="163">
        <v>3920</v>
      </c>
      <c r="H121" s="163">
        <v>3965</v>
      </c>
      <c r="I121" s="163">
        <v>4037</v>
      </c>
      <c r="J121" s="162">
        <v>4072</v>
      </c>
      <c r="K121" s="319">
        <v>5.4922279792746116E-2</v>
      </c>
      <c r="L121" s="162">
        <v>212</v>
      </c>
      <c r="M121" s="322">
        <v>8.6698043101312849E-3</v>
      </c>
      <c r="N121" s="162">
        <v>35</v>
      </c>
      <c r="O121" s="164"/>
    </row>
    <row r="122" spans="1:15">
      <c r="A122" s="122"/>
      <c r="B122" s="161"/>
      <c r="C122" s="161"/>
      <c r="D122" s="163"/>
      <c r="E122" s="163"/>
      <c r="F122" s="163"/>
      <c r="G122" s="163"/>
      <c r="H122" s="163"/>
      <c r="I122" s="163"/>
      <c r="J122" s="162"/>
      <c r="K122" s="319"/>
      <c r="L122" s="162"/>
      <c r="M122" s="322"/>
      <c r="N122" s="162"/>
      <c r="O122" s="164"/>
    </row>
    <row r="123" spans="1:15">
      <c r="A123" s="122" t="s">
        <v>365</v>
      </c>
      <c r="B123" s="161">
        <v>46163</v>
      </c>
      <c r="C123" s="161">
        <v>46261</v>
      </c>
      <c r="D123" s="163">
        <v>46620</v>
      </c>
      <c r="E123" s="163">
        <v>46642</v>
      </c>
      <c r="F123" s="163">
        <v>46532</v>
      </c>
      <c r="G123" s="163">
        <v>47050</v>
      </c>
      <c r="H123" s="163">
        <v>48139</v>
      </c>
      <c r="I123" s="163">
        <v>49796</v>
      </c>
      <c r="J123" s="162">
        <v>51001</v>
      </c>
      <c r="K123" s="319">
        <v>0.10480254749474688</v>
      </c>
      <c r="L123" s="162">
        <v>4838</v>
      </c>
      <c r="M123" s="322">
        <v>2.4198730821752751E-2</v>
      </c>
      <c r="N123" s="162">
        <v>1205</v>
      </c>
      <c r="O123" s="164"/>
    </row>
    <row r="124" spans="1:15">
      <c r="A124" s="122" t="s">
        <v>364</v>
      </c>
      <c r="B124" s="161">
        <v>83</v>
      </c>
      <c r="C124" s="161">
        <v>85</v>
      </c>
      <c r="D124" s="163">
        <v>86</v>
      </c>
      <c r="E124" s="163">
        <v>86</v>
      </c>
      <c r="F124" s="163">
        <v>85</v>
      </c>
      <c r="G124" s="163">
        <v>85</v>
      </c>
      <c r="H124" s="163">
        <v>86</v>
      </c>
      <c r="I124" s="163">
        <v>88</v>
      </c>
      <c r="J124" s="162">
        <v>90</v>
      </c>
      <c r="K124" s="319">
        <v>8.4337349397590355E-2</v>
      </c>
      <c r="L124" s="162">
        <v>7</v>
      </c>
      <c r="M124" s="322">
        <v>2.2727272727272728E-2</v>
      </c>
      <c r="N124" s="162">
        <v>2</v>
      </c>
      <c r="O124" s="164"/>
    </row>
    <row r="125" spans="1:15">
      <c r="A125" s="122" t="s">
        <v>363</v>
      </c>
      <c r="B125" s="161">
        <v>28857</v>
      </c>
      <c r="C125" s="161">
        <v>28930</v>
      </c>
      <c r="D125" s="163">
        <v>29145</v>
      </c>
      <c r="E125" s="163">
        <v>29059</v>
      </c>
      <c r="F125" s="163">
        <v>28973</v>
      </c>
      <c r="G125" s="163">
        <v>29317</v>
      </c>
      <c r="H125" s="163">
        <v>29983</v>
      </c>
      <c r="I125" s="163">
        <v>31067</v>
      </c>
      <c r="J125" s="162">
        <v>31806</v>
      </c>
      <c r="K125" s="319">
        <v>0.1021935752157189</v>
      </c>
      <c r="L125" s="162">
        <v>2949</v>
      </c>
      <c r="M125" s="322">
        <v>2.3787298419544856E-2</v>
      </c>
      <c r="N125" s="162">
        <v>739</v>
      </c>
      <c r="O125" s="164"/>
    </row>
    <row r="126" spans="1:15">
      <c r="A126" s="122" t="s">
        <v>362</v>
      </c>
      <c r="B126" s="161">
        <v>5803</v>
      </c>
      <c r="C126" s="161">
        <v>5878</v>
      </c>
      <c r="D126" s="163">
        <v>5974</v>
      </c>
      <c r="E126" s="163">
        <v>6022</v>
      </c>
      <c r="F126" s="163">
        <v>6017</v>
      </c>
      <c r="G126" s="163">
        <v>6086</v>
      </c>
      <c r="H126" s="163">
        <v>6237</v>
      </c>
      <c r="I126" s="163">
        <v>6539</v>
      </c>
      <c r="J126" s="162">
        <v>6756</v>
      </c>
      <c r="K126" s="319">
        <v>0.16422540065483371</v>
      </c>
      <c r="L126" s="162">
        <v>953</v>
      </c>
      <c r="M126" s="322">
        <v>3.3185502370393027E-2</v>
      </c>
      <c r="N126" s="162">
        <v>217</v>
      </c>
      <c r="O126" s="164"/>
    </row>
    <row r="127" spans="1:15">
      <c r="A127" s="122" t="s">
        <v>361</v>
      </c>
      <c r="B127" s="161">
        <v>355</v>
      </c>
      <c r="C127" s="161">
        <v>358</v>
      </c>
      <c r="D127" s="163">
        <v>360</v>
      </c>
      <c r="E127" s="163">
        <v>360</v>
      </c>
      <c r="F127" s="163">
        <v>364</v>
      </c>
      <c r="G127" s="163">
        <v>368</v>
      </c>
      <c r="H127" s="163">
        <v>374</v>
      </c>
      <c r="I127" s="163">
        <v>386</v>
      </c>
      <c r="J127" s="162">
        <v>397</v>
      </c>
      <c r="K127" s="319">
        <v>0.11830985915492957</v>
      </c>
      <c r="L127" s="162">
        <v>42</v>
      </c>
      <c r="M127" s="322">
        <v>2.8497409326424871E-2</v>
      </c>
      <c r="N127" s="162">
        <v>11</v>
      </c>
      <c r="O127" s="164"/>
    </row>
    <row r="128" spans="1:15">
      <c r="A128" s="122" t="s">
        <v>360</v>
      </c>
      <c r="B128" s="161">
        <v>488</v>
      </c>
      <c r="C128" s="161">
        <v>498</v>
      </c>
      <c r="D128" s="163">
        <v>502</v>
      </c>
      <c r="E128" s="163">
        <v>503</v>
      </c>
      <c r="F128" s="163">
        <v>501</v>
      </c>
      <c r="G128" s="163">
        <v>503</v>
      </c>
      <c r="H128" s="163">
        <v>511</v>
      </c>
      <c r="I128" s="163">
        <v>524</v>
      </c>
      <c r="J128" s="162">
        <v>529</v>
      </c>
      <c r="K128" s="319">
        <v>8.4016393442622947E-2</v>
      </c>
      <c r="L128" s="162">
        <v>41</v>
      </c>
      <c r="M128" s="322">
        <v>9.5419847328244278E-3</v>
      </c>
      <c r="N128" s="162">
        <v>5</v>
      </c>
      <c r="O128" s="164"/>
    </row>
    <row r="129" spans="1:15">
      <c r="A129" s="122" t="s">
        <v>359</v>
      </c>
      <c r="B129" s="161">
        <v>2790</v>
      </c>
      <c r="C129" s="161">
        <v>2805</v>
      </c>
      <c r="D129" s="163">
        <v>2814</v>
      </c>
      <c r="E129" s="163">
        <v>2829</v>
      </c>
      <c r="F129" s="163">
        <v>2822</v>
      </c>
      <c r="G129" s="163">
        <v>2847</v>
      </c>
      <c r="H129" s="163">
        <v>2915</v>
      </c>
      <c r="I129" s="163">
        <v>2977</v>
      </c>
      <c r="J129" s="162">
        <v>3038</v>
      </c>
      <c r="K129" s="319">
        <v>8.8888888888888892E-2</v>
      </c>
      <c r="L129" s="162">
        <v>248</v>
      </c>
      <c r="M129" s="322">
        <v>2.0490426603963722E-2</v>
      </c>
      <c r="N129" s="162">
        <v>61</v>
      </c>
      <c r="O129" s="164"/>
    </row>
    <row r="130" spans="1:15">
      <c r="A130" s="122" t="s">
        <v>358</v>
      </c>
      <c r="B130" s="161">
        <v>7787</v>
      </c>
      <c r="C130" s="161">
        <v>7707</v>
      </c>
      <c r="D130" s="163">
        <v>7739</v>
      </c>
      <c r="E130" s="163">
        <v>7783</v>
      </c>
      <c r="F130" s="163">
        <v>7770</v>
      </c>
      <c r="G130" s="163">
        <v>7844</v>
      </c>
      <c r="H130" s="163">
        <v>8033</v>
      </c>
      <c r="I130" s="163">
        <v>8215</v>
      </c>
      <c r="J130" s="162">
        <v>8385</v>
      </c>
      <c r="K130" s="319">
        <v>7.6794657762938229E-2</v>
      </c>
      <c r="L130" s="162">
        <v>598</v>
      </c>
      <c r="M130" s="322">
        <v>2.0693852708460133E-2</v>
      </c>
      <c r="N130" s="162">
        <v>170</v>
      </c>
      <c r="O130" s="164"/>
    </row>
    <row r="131" spans="1:15">
      <c r="A131" s="122"/>
      <c r="B131" s="161"/>
      <c r="C131" s="161"/>
      <c r="D131" s="163"/>
      <c r="E131" s="163"/>
      <c r="F131" s="163"/>
      <c r="G131" s="163"/>
      <c r="H131" s="163"/>
      <c r="I131" s="163"/>
      <c r="J131" s="162"/>
      <c r="K131" s="319"/>
      <c r="L131" s="162"/>
      <c r="M131" s="322"/>
      <c r="N131" s="162"/>
      <c r="O131" s="164"/>
    </row>
    <row r="132" spans="1:15">
      <c r="A132" s="122" t="s">
        <v>357</v>
      </c>
      <c r="B132" s="161">
        <v>10246</v>
      </c>
      <c r="C132" s="161">
        <v>10263</v>
      </c>
      <c r="D132" s="163">
        <v>10311</v>
      </c>
      <c r="E132" s="163">
        <v>10295</v>
      </c>
      <c r="F132" s="163">
        <v>10262</v>
      </c>
      <c r="G132" s="163">
        <v>10411</v>
      </c>
      <c r="H132" s="163">
        <v>10545</v>
      </c>
      <c r="I132" s="163">
        <v>11003</v>
      </c>
      <c r="J132" s="162">
        <v>11250</v>
      </c>
      <c r="K132" s="319">
        <v>9.7989459301190712E-2</v>
      </c>
      <c r="L132" s="162">
        <v>1004</v>
      </c>
      <c r="M132" s="322">
        <v>2.2448423157320731E-2</v>
      </c>
      <c r="N132" s="162">
        <v>247</v>
      </c>
      <c r="O132" s="164"/>
    </row>
    <row r="133" spans="1:15">
      <c r="A133" s="122" t="s">
        <v>356</v>
      </c>
      <c r="B133" s="161">
        <v>669</v>
      </c>
      <c r="C133" s="161">
        <v>669</v>
      </c>
      <c r="D133" s="163">
        <v>670</v>
      </c>
      <c r="E133" s="163">
        <v>667</v>
      </c>
      <c r="F133" s="163">
        <v>664</v>
      </c>
      <c r="G133" s="163">
        <v>667</v>
      </c>
      <c r="H133" s="163">
        <v>667</v>
      </c>
      <c r="I133" s="163">
        <v>686</v>
      </c>
      <c r="J133" s="162">
        <v>688</v>
      </c>
      <c r="K133" s="319">
        <v>2.8400597907324365E-2</v>
      </c>
      <c r="L133" s="162">
        <v>19</v>
      </c>
      <c r="M133" s="322">
        <v>2.9154518950437317E-3</v>
      </c>
      <c r="N133" s="162">
        <v>2</v>
      </c>
      <c r="O133" s="164"/>
    </row>
    <row r="134" spans="1:15">
      <c r="A134" s="122" t="s">
        <v>355</v>
      </c>
      <c r="B134" s="161">
        <v>841</v>
      </c>
      <c r="C134" s="161">
        <v>846</v>
      </c>
      <c r="D134" s="163">
        <v>855</v>
      </c>
      <c r="E134" s="163">
        <v>851</v>
      </c>
      <c r="F134" s="163">
        <v>846</v>
      </c>
      <c r="G134" s="163">
        <v>859</v>
      </c>
      <c r="H134" s="163">
        <v>871</v>
      </c>
      <c r="I134" s="163">
        <v>899</v>
      </c>
      <c r="J134" s="162">
        <v>904</v>
      </c>
      <c r="K134" s="319">
        <v>7.4910820451843038E-2</v>
      </c>
      <c r="L134" s="162">
        <v>63</v>
      </c>
      <c r="M134" s="322">
        <v>5.5617352614015575E-3</v>
      </c>
      <c r="N134" s="162">
        <v>5</v>
      </c>
      <c r="O134" s="164"/>
    </row>
    <row r="135" spans="1:15">
      <c r="A135" s="122" t="s">
        <v>354</v>
      </c>
      <c r="B135" s="161">
        <v>1547</v>
      </c>
      <c r="C135" s="161">
        <v>1544</v>
      </c>
      <c r="D135" s="163">
        <v>1547</v>
      </c>
      <c r="E135" s="163">
        <v>1543</v>
      </c>
      <c r="F135" s="163">
        <v>1542</v>
      </c>
      <c r="G135" s="163">
        <v>1567</v>
      </c>
      <c r="H135" s="163">
        <v>1591</v>
      </c>
      <c r="I135" s="163">
        <v>1653</v>
      </c>
      <c r="J135" s="162">
        <v>1685</v>
      </c>
      <c r="K135" s="319">
        <v>8.9204912734324501E-2</v>
      </c>
      <c r="L135" s="162">
        <v>138</v>
      </c>
      <c r="M135" s="322">
        <v>1.9358741681790685E-2</v>
      </c>
      <c r="N135" s="162">
        <v>32</v>
      </c>
      <c r="O135" s="164"/>
    </row>
    <row r="136" spans="1:15">
      <c r="A136" s="122" t="s">
        <v>353</v>
      </c>
      <c r="B136" s="161">
        <v>5389</v>
      </c>
      <c r="C136" s="161">
        <v>5395</v>
      </c>
      <c r="D136" s="163">
        <v>5421</v>
      </c>
      <c r="E136" s="163">
        <v>5410</v>
      </c>
      <c r="F136" s="163">
        <v>5392</v>
      </c>
      <c r="G136" s="163">
        <v>5465</v>
      </c>
      <c r="H136" s="163">
        <v>5530</v>
      </c>
      <c r="I136" s="163">
        <v>5792</v>
      </c>
      <c r="J136" s="162">
        <v>5952</v>
      </c>
      <c r="K136" s="319">
        <v>0.10447207274076824</v>
      </c>
      <c r="L136" s="162">
        <v>563</v>
      </c>
      <c r="M136" s="322">
        <v>2.7624309392265192E-2</v>
      </c>
      <c r="N136" s="162">
        <v>160</v>
      </c>
      <c r="O136" s="164"/>
    </row>
    <row r="137" spans="1:15">
      <c r="A137" s="122" t="s">
        <v>352</v>
      </c>
      <c r="B137" s="161">
        <v>733</v>
      </c>
      <c r="C137" s="161">
        <v>733</v>
      </c>
      <c r="D137" s="163">
        <v>735</v>
      </c>
      <c r="E137" s="163">
        <v>737</v>
      </c>
      <c r="F137" s="163">
        <v>734</v>
      </c>
      <c r="G137" s="163">
        <v>749</v>
      </c>
      <c r="H137" s="163">
        <v>762</v>
      </c>
      <c r="I137" s="163">
        <v>794</v>
      </c>
      <c r="J137" s="162">
        <v>807</v>
      </c>
      <c r="K137" s="319">
        <v>0.1009549795361528</v>
      </c>
      <c r="L137" s="162">
        <v>74</v>
      </c>
      <c r="M137" s="322">
        <v>1.6372795969773299E-2</v>
      </c>
      <c r="N137" s="162">
        <v>13</v>
      </c>
      <c r="O137" s="164"/>
    </row>
    <row r="138" spans="1:15">
      <c r="A138" s="122" t="s">
        <v>225</v>
      </c>
      <c r="B138" s="161">
        <v>0</v>
      </c>
      <c r="C138" s="161">
        <v>0</v>
      </c>
      <c r="D138" s="163">
        <v>0</v>
      </c>
      <c r="E138" s="163">
        <v>0</v>
      </c>
      <c r="F138" s="163">
        <v>0</v>
      </c>
      <c r="G138" s="163">
        <v>0</v>
      </c>
      <c r="H138" s="163">
        <v>0</v>
      </c>
      <c r="I138" s="163">
        <v>0</v>
      </c>
      <c r="J138" s="162">
        <v>0</v>
      </c>
      <c r="K138" s="319" t="s">
        <v>507</v>
      </c>
      <c r="L138" s="166" t="s">
        <v>507</v>
      </c>
      <c r="M138" s="322" t="s">
        <v>507</v>
      </c>
      <c r="N138" s="166" t="s">
        <v>507</v>
      </c>
      <c r="O138" s="164"/>
    </row>
    <row r="139" spans="1:15">
      <c r="A139" s="122" t="s">
        <v>351</v>
      </c>
      <c r="B139" s="161">
        <v>1067</v>
      </c>
      <c r="C139" s="161">
        <v>1076</v>
      </c>
      <c r="D139" s="163">
        <v>1083</v>
      </c>
      <c r="E139" s="163">
        <v>1087</v>
      </c>
      <c r="F139" s="163">
        <v>1084</v>
      </c>
      <c r="G139" s="163">
        <v>1104</v>
      </c>
      <c r="H139" s="163">
        <v>1124</v>
      </c>
      <c r="I139" s="163">
        <v>1179</v>
      </c>
      <c r="J139" s="162">
        <v>1214</v>
      </c>
      <c r="K139" s="319">
        <v>0.13776944704779756</v>
      </c>
      <c r="L139" s="162">
        <v>147</v>
      </c>
      <c r="M139" s="322">
        <v>2.9686174724342665E-2</v>
      </c>
      <c r="N139" s="162">
        <v>35</v>
      </c>
      <c r="O139" s="164"/>
    </row>
    <row r="140" spans="1:15">
      <c r="A140" s="122"/>
      <c r="B140" s="161"/>
      <c r="C140" s="161"/>
      <c r="D140" s="163"/>
      <c r="E140" s="163"/>
      <c r="F140" s="163"/>
      <c r="G140" s="163"/>
      <c r="H140" s="163"/>
      <c r="I140" s="163"/>
      <c r="J140" s="162"/>
      <c r="K140" s="319"/>
      <c r="L140" s="162"/>
      <c r="M140" s="322"/>
      <c r="N140" s="162"/>
      <c r="O140" s="164"/>
    </row>
    <row r="141" spans="1:15">
      <c r="A141" s="122" t="s">
        <v>350</v>
      </c>
      <c r="B141" s="161">
        <v>7125</v>
      </c>
      <c r="C141" s="161">
        <v>7213</v>
      </c>
      <c r="D141" s="163">
        <v>7293</v>
      </c>
      <c r="E141" s="163">
        <v>7173</v>
      </c>
      <c r="F141" s="163">
        <v>7122</v>
      </c>
      <c r="G141" s="163">
        <v>7169</v>
      </c>
      <c r="H141" s="163">
        <v>7046</v>
      </c>
      <c r="I141" s="163">
        <v>7326</v>
      </c>
      <c r="J141" s="162">
        <v>7567</v>
      </c>
      <c r="K141" s="319">
        <v>6.2035087719298249E-2</v>
      </c>
      <c r="L141" s="162">
        <v>442</v>
      </c>
      <c r="M141" s="322">
        <v>3.2896532896532896E-2</v>
      </c>
      <c r="N141" s="162">
        <v>241</v>
      </c>
      <c r="O141" s="164"/>
    </row>
    <row r="142" spans="1:15">
      <c r="A142" s="122" t="s">
        <v>349</v>
      </c>
      <c r="B142" s="161">
        <v>119</v>
      </c>
      <c r="C142" s="161">
        <v>119</v>
      </c>
      <c r="D142" s="163">
        <v>119</v>
      </c>
      <c r="E142" s="163">
        <v>117</v>
      </c>
      <c r="F142" s="163">
        <v>116</v>
      </c>
      <c r="G142" s="163">
        <v>116</v>
      </c>
      <c r="H142" s="163">
        <v>114</v>
      </c>
      <c r="I142" s="163">
        <v>117</v>
      </c>
      <c r="J142" s="162">
        <v>119</v>
      </c>
      <c r="K142" s="319">
        <v>0</v>
      </c>
      <c r="L142" s="162">
        <v>0</v>
      </c>
      <c r="M142" s="322">
        <v>1.7094017094017096E-2</v>
      </c>
      <c r="N142" s="162">
        <v>2</v>
      </c>
      <c r="O142" s="164"/>
    </row>
    <row r="143" spans="1:15">
      <c r="A143" s="122" t="s">
        <v>348</v>
      </c>
      <c r="B143" s="161">
        <v>475</v>
      </c>
      <c r="C143" s="161">
        <v>480</v>
      </c>
      <c r="D143" s="163">
        <v>483</v>
      </c>
      <c r="E143" s="163">
        <v>475</v>
      </c>
      <c r="F143" s="163">
        <v>472</v>
      </c>
      <c r="G143" s="163">
        <v>476</v>
      </c>
      <c r="H143" s="163">
        <v>470</v>
      </c>
      <c r="I143" s="163">
        <v>485</v>
      </c>
      <c r="J143" s="162">
        <v>497</v>
      </c>
      <c r="K143" s="319">
        <v>4.6315789473684213E-2</v>
      </c>
      <c r="L143" s="162">
        <v>22</v>
      </c>
      <c r="M143" s="322">
        <v>2.4742268041237112E-2</v>
      </c>
      <c r="N143" s="162">
        <v>12</v>
      </c>
      <c r="O143" s="164"/>
    </row>
    <row r="144" spans="1:15">
      <c r="A144" s="122" t="s">
        <v>347</v>
      </c>
      <c r="B144" s="161">
        <v>381</v>
      </c>
      <c r="C144" s="161">
        <v>380</v>
      </c>
      <c r="D144" s="163">
        <v>385</v>
      </c>
      <c r="E144" s="163">
        <v>379</v>
      </c>
      <c r="F144" s="163">
        <v>375</v>
      </c>
      <c r="G144" s="163">
        <v>378</v>
      </c>
      <c r="H144" s="163">
        <v>369</v>
      </c>
      <c r="I144" s="163">
        <v>379</v>
      </c>
      <c r="J144" s="162">
        <v>387</v>
      </c>
      <c r="K144" s="319">
        <v>1.5748031496062992E-2</v>
      </c>
      <c r="L144" s="162">
        <v>6</v>
      </c>
      <c r="M144" s="322">
        <v>2.1108179419525065E-2</v>
      </c>
      <c r="N144" s="162">
        <v>8</v>
      </c>
      <c r="O144" s="164"/>
    </row>
    <row r="145" spans="1:15">
      <c r="A145" s="122" t="s">
        <v>346</v>
      </c>
      <c r="B145" s="161">
        <v>4312</v>
      </c>
      <c r="C145" s="161">
        <v>4410</v>
      </c>
      <c r="D145" s="163">
        <v>4457</v>
      </c>
      <c r="E145" s="163">
        <v>4384</v>
      </c>
      <c r="F145" s="163">
        <v>4355</v>
      </c>
      <c r="G145" s="163">
        <v>4382</v>
      </c>
      <c r="H145" s="163">
        <v>4309</v>
      </c>
      <c r="I145" s="163">
        <v>4512</v>
      </c>
      <c r="J145" s="162">
        <v>4687</v>
      </c>
      <c r="K145" s="319">
        <v>8.6966604823747684E-2</v>
      </c>
      <c r="L145" s="162">
        <v>375</v>
      </c>
      <c r="M145" s="322">
        <v>3.8785460992907798E-2</v>
      </c>
      <c r="N145" s="162">
        <v>175</v>
      </c>
      <c r="O145" s="164"/>
    </row>
    <row r="146" spans="1:15">
      <c r="A146" s="122" t="s">
        <v>345</v>
      </c>
      <c r="B146" s="161">
        <v>577</v>
      </c>
      <c r="C146" s="161">
        <v>579</v>
      </c>
      <c r="D146" s="163">
        <v>587</v>
      </c>
      <c r="E146" s="163">
        <v>577</v>
      </c>
      <c r="F146" s="163">
        <v>571</v>
      </c>
      <c r="G146" s="163">
        <v>573</v>
      </c>
      <c r="H146" s="163">
        <v>561</v>
      </c>
      <c r="I146" s="163">
        <v>577</v>
      </c>
      <c r="J146" s="162">
        <v>589</v>
      </c>
      <c r="K146" s="319">
        <v>2.0797227036395149E-2</v>
      </c>
      <c r="L146" s="162">
        <v>12</v>
      </c>
      <c r="M146" s="322">
        <v>2.0797227036395149E-2</v>
      </c>
      <c r="N146" s="162">
        <v>12</v>
      </c>
      <c r="O146" s="164"/>
    </row>
    <row r="147" spans="1:15">
      <c r="A147" s="122" t="s">
        <v>344</v>
      </c>
      <c r="B147" s="161">
        <v>1261</v>
      </c>
      <c r="C147" s="161">
        <v>1245</v>
      </c>
      <c r="D147" s="163">
        <v>1262</v>
      </c>
      <c r="E147" s="163">
        <v>1241</v>
      </c>
      <c r="F147" s="163">
        <v>1233</v>
      </c>
      <c r="G147" s="163">
        <v>1244</v>
      </c>
      <c r="H147" s="163">
        <v>1223</v>
      </c>
      <c r="I147" s="163">
        <v>1256</v>
      </c>
      <c r="J147" s="162">
        <v>1288</v>
      </c>
      <c r="K147" s="319">
        <v>2.1411578112609041E-2</v>
      </c>
      <c r="L147" s="162">
        <v>27</v>
      </c>
      <c r="M147" s="322">
        <v>2.5477707006369428E-2</v>
      </c>
      <c r="N147" s="162">
        <v>32</v>
      </c>
      <c r="O147" s="164"/>
    </row>
    <row r="148" spans="1:15">
      <c r="A148" s="122"/>
      <c r="B148" s="161"/>
      <c r="C148" s="161"/>
      <c r="D148" s="163"/>
      <c r="E148" s="163"/>
      <c r="F148" s="163"/>
      <c r="G148" s="163"/>
      <c r="H148" s="163"/>
      <c r="I148" s="163"/>
      <c r="J148" s="162"/>
      <c r="K148" s="319"/>
      <c r="L148" s="162"/>
      <c r="M148" s="322"/>
      <c r="N148" s="162"/>
      <c r="O148" s="164"/>
    </row>
    <row r="149" spans="1:15">
      <c r="A149" s="122" t="s">
        <v>343</v>
      </c>
      <c r="B149" s="161">
        <v>12503</v>
      </c>
      <c r="C149" s="161">
        <v>12530</v>
      </c>
      <c r="D149" s="163">
        <v>12557</v>
      </c>
      <c r="E149" s="163">
        <v>12454</v>
      </c>
      <c r="F149" s="163">
        <v>12546</v>
      </c>
      <c r="G149" s="163">
        <v>12537</v>
      </c>
      <c r="H149" s="163">
        <v>12628</v>
      </c>
      <c r="I149" s="163">
        <v>12682</v>
      </c>
      <c r="J149" s="162">
        <v>12863</v>
      </c>
      <c r="K149" s="319">
        <v>2.8793089658481964E-2</v>
      </c>
      <c r="L149" s="162">
        <v>360</v>
      </c>
      <c r="M149" s="322">
        <v>1.427219681438259E-2</v>
      </c>
      <c r="N149" s="162">
        <v>181</v>
      </c>
      <c r="O149" s="164"/>
    </row>
    <row r="150" spans="1:15">
      <c r="A150" s="122" t="s">
        <v>342</v>
      </c>
      <c r="B150" s="161">
        <v>3436</v>
      </c>
      <c r="C150" s="161">
        <v>3445</v>
      </c>
      <c r="D150" s="163">
        <v>3456</v>
      </c>
      <c r="E150" s="163">
        <v>3428</v>
      </c>
      <c r="F150" s="163">
        <v>3452</v>
      </c>
      <c r="G150" s="163">
        <v>3452</v>
      </c>
      <c r="H150" s="163">
        <v>3472</v>
      </c>
      <c r="I150" s="163">
        <v>3497</v>
      </c>
      <c r="J150" s="162">
        <v>3546</v>
      </c>
      <c r="K150" s="319">
        <v>3.2013969732246801E-2</v>
      </c>
      <c r="L150" s="162">
        <v>110</v>
      </c>
      <c r="M150" s="322">
        <v>1.4012010294538175E-2</v>
      </c>
      <c r="N150" s="162">
        <v>49</v>
      </c>
      <c r="O150" s="164"/>
    </row>
    <row r="151" spans="1:15">
      <c r="A151" s="122" t="s">
        <v>341</v>
      </c>
      <c r="B151" s="161">
        <v>2435</v>
      </c>
      <c r="C151" s="161">
        <v>2466</v>
      </c>
      <c r="D151" s="163">
        <v>2473</v>
      </c>
      <c r="E151" s="163">
        <v>2460</v>
      </c>
      <c r="F151" s="163">
        <v>2476</v>
      </c>
      <c r="G151" s="163">
        <v>2480</v>
      </c>
      <c r="H151" s="163">
        <v>2488</v>
      </c>
      <c r="I151" s="163">
        <v>2489</v>
      </c>
      <c r="J151" s="162">
        <v>2522</v>
      </c>
      <c r="K151" s="319">
        <v>3.572895277207392E-2</v>
      </c>
      <c r="L151" s="162">
        <v>87</v>
      </c>
      <c r="M151" s="322">
        <v>1.3258336681398152E-2</v>
      </c>
      <c r="N151" s="162">
        <v>33</v>
      </c>
      <c r="O151" s="164"/>
    </row>
    <row r="152" spans="1:15">
      <c r="A152" s="122" t="s">
        <v>340</v>
      </c>
      <c r="B152" s="161">
        <v>696</v>
      </c>
      <c r="C152" s="161">
        <v>697</v>
      </c>
      <c r="D152" s="163">
        <v>697</v>
      </c>
      <c r="E152" s="163">
        <v>689</v>
      </c>
      <c r="F152" s="163">
        <v>696</v>
      </c>
      <c r="G152" s="163">
        <v>697</v>
      </c>
      <c r="H152" s="163">
        <v>698</v>
      </c>
      <c r="I152" s="163">
        <v>702</v>
      </c>
      <c r="J152" s="162">
        <v>707</v>
      </c>
      <c r="K152" s="319">
        <v>1.5804597701149427E-2</v>
      </c>
      <c r="L152" s="162">
        <v>11</v>
      </c>
      <c r="M152" s="322">
        <v>7.1225071225071226E-3</v>
      </c>
      <c r="N152" s="162">
        <v>5</v>
      </c>
      <c r="O152" s="164"/>
    </row>
    <row r="153" spans="1:15">
      <c r="A153" s="122" t="s">
        <v>339</v>
      </c>
      <c r="B153" s="161">
        <v>378</v>
      </c>
      <c r="C153" s="161">
        <v>378</v>
      </c>
      <c r="D153" s="163">
        <v>381</v>
      </c>
      <c r="E153" s="163">
        <v>376</v>
      </c>
      <c r="F153" s="163">
        <v>379</v>
      </c>
      <c r="G153" s="163">
        <v>376</v>
      </c>
      <c r="H153" s="163">
        <v>376</v>
      </c>
      <c r="I153" s="163">
        <v>378</v>
      </c>
      <c r="J153" s="162">
        <v>385</v>
      </c>
      <c r="K153" s="319">
        <v>1.8518518518518517E-2</v>
      </c>
      <c r="L153" s="162">
        <v>7</v>
      </c>
      <c r="M153" s="322">
        <v>1.8518518518518517E-2</v>
      </c>
      <c r="N153" s="162">
        <v>7</v>
      </c>
      <c r="O153" s="164"/>
    </row>
    <row r="154" spans="1:15">
      <c r="A154" s="122" t="s">
        <v>338</v>
      </c>
      <c r="B154" s="161">
        <v>474</v>
      </c>
      <c r="C154" s="161">
        <v>474</v>
      </c>
      <c r="D154" s="163">
        <v>474</v>
      </c>
      <c r="E154" s="163">
        <v>469</v>
      </c>
      <c r="F154" s="163">
        <v>472</v>
      </c>
      <c r="G154" s="163">
        <v>471</v>
      </c>
      <c r="H154" s="163">
        <v>472</v>
      </c>
      <c r="I154" s="163">
        <v>471</v>
      </c>
      <c r="J154" s="162">
        <v>476</v>
      </c>
      <c r="K154" s="319">
        <v>4.2194092827004216E-3</v>
      </c>
      <c r="L154" s="162">
        <v>2</v>
      </c>
      <c r="M154" s="322">
        <v>1.0615711252653927E-2</v>
      </c>
      <c r="N154" s="162">
        <v>5</v>
      </c>
      <c r="O154" s="164"/>
    </row>
    <row r="155" spans="1:15">
      <c r="A155" s="122" t="s">
        <v>337</v>
      </c>
      <c r="B155" s="161">
        <v>226</v>
      </c>
      <c r="C155" s="161">
        <v>226</v>
      </c>
      <c r="D155" s="163">
        <v>226</v>
      </c>
      <c r="E155" s="163">
        <v>224</v>
      </c>
      <c r="F155" s="163">
        <v>225</v>
      </c>
      <c r="G155" s="163">
        <v>225</v>
      </c>
      <c r="H155" s="163">
        <v>228</v>
      </c>
      <c r="I155" s="163">
        <v>227</v>
      </c>
      <c r="J155" s="162">
        <v>232</v>
      </c>
      <c r="K155" s="319">
        <v>2.6548672566371681E-2</v>
      </c>
      <c r="L155" s="162">
        <v>6</v>
      </c>
      <c r="M155" s="322">
        <v>2.2026431718061675E-2</v>
      </c>
      <c r="N155" s="162">
        <v>5</v>
      </c>
      <c r="O155" s="164"/>
    </row>
    <row r="156" spans="1:15">
      <c r="A156" s="122" t="s">
        <v>336</v>
      </c>
      <c r="B156" s="161">
        <v>106</v>
      </c>
      <c r="C156" s="161">
        <v>108</v>
      </c>
      <c r="D156" s="163">
        <v>106</v>
      </c>
      <c r="E156" s="163">
        <v>105</v>
      </c>
      <c r="F156" s="163">
        <v>108</v>
      </c>
      <c r="G156" s="163">
        <v>107</v>
      </c>
      <c r="H156" s="163">
        <v>109</v>
      </c>
      <c r="I156" s="163">
        <v>111</v>
      </c>
      <c r="J156" s="162">
        <v>112</v>
      </c>
      <c r="K156" s="319">
        <v>5.6603773584905662E-2</v>
      </c>
      <c r="L156" s="162">
        <v>6</v>
      </c>
      <c r="M156" s="322">
        <v>9.0090090090090089E-3</v>
      </c>
      <c r="N156" s="162">
        <v>1</v>
      </c>
      <c r="O156" s="164"/>
    </row>
    <row r="157" spans="1:15">
      <c r="A157" s="122" t="s">
        <v>335</v>
      </c>
      <c r="B157" s="161">
        <v>310</v>
      </c>
      <c r="C157" s="161">
        <v>310</v>
      </c>
      <c r="D157" s="163">
        <v>310</v>
      </c>
      <c r="E157" s="163">
        <v>309</v>
      </c>
      <c r="F157" s="163">
        <v>311</v>
      </c>
      <c r="G157" s="163">
        <v>310</v>
      </c>
      <c r="H157" s="163">
        <v>313</v>
      </c>
      <c r="I157" s="163">
        <v>315</v>
      </c>
      <c r="J157" s="162">
        <v>319</v>
      </c>
      <c r="K157" s="319">
        <v>2.903225806451613E-2</v>
      </c>
      <c r="L157" s="162">
        <v>9</v>
      </c>
      <c r="M157" s="322">
        <v>1.2698412698412698E-2</v>
      </c>
      <c r="N157" s="162">
        <v>4</v>
      </c>
      <c r="O157" s="164"/>
    </row>
    <row r="158" spans="1:15">
      <c r="A158" s="122" t="s">
        <v>334</v>
      </c>
      <c r="B158" s="161">
        <v>578</v>
      </c>
      <c r="C158" s="161">
        <v>607</v>
      </c>
      <c r="D158" s="163">
        <v>610</v>
      </c>
      <c r="E158" s="163">
        <v>604</v>
      </c>
      <c r="F158" s="163">
        <v>613</v>
      </c>
      <c r="G158" s="163">
        <v>614</v>
      </c>
      <c r="H158" s="163">
        <v>630</v>
      </c>
      <c r="I158" s="163">
        <v>636</v>
      </c>
      <c r="J158" s="162">
        <v>644</v>
      </c>
      <c r="K158" s="319">
        <v>0.11418685121107267</v>
      </c>
      <c r="L158" s="162">
        <v>66</v>
      </c>
      <c r="M158" s="322">
        <v>1.2578616352201259E-2</v>
      </c>
      <c r="N158" s="162">
        <v>8</v>
      </c>
      <c r="O158" s="164"/>
    </row>
    <row r="159" spans="1:15">
      <c r="A159" s="122" t="s">
        <v>333</v>
      </c>
      <c r="B159" s="161">
        <v>327</v>
      </c>
      <c r="C159" s="161">
        <v>327</v>
      </c>
      <c r="D159" s="163">
        <v>327</v>
      </c>
      <c r="E159" s="163">
        <v>326</v>
      </c>
      <c r="F159" s="163">
        <v>328</v>
      </c>
      <c r="G159" s="163">
        <v>327</v>
      </c>
      <c r="H159" s="163">
        <v>328</v>
      </c>
      <c r="I159" s="163">
        <v>327</v>
      </c>
      <c r="J159" s="162">
        <v>329</v>
      </c>
      <c r="K159" s="319">
        <v>6.1162079510703364E-3</v>
      </c>
      <c r="L159" s="162">
        <v>2</v>
      </c>
      <c r="M159" s="322">
        <v>6.1162079510703364E-3</v>
      </c>
      <c r="N159" s="162">
        <v>2</v>
      </c>
      <c r="O159" s="164"/>
    </row>
    <row r="160" spans="1:15">
      <c r="A160" s="122" t="s">
        <v>332</v>
      </c>
      <c r="B160" s="161">
        <v>3537</v>
      </c>
      <c r="C160" s="161">
        <v>3492</v>
      </c>
      <c r="D160" s="163">
        <v>3497</v>
      </c>
      <c r="E160" s="163">
        <v>3464</v>
      </c>
      <c r="F160" s="163">
        <v>3486</v>
      </c>
      <c r="G160" s="163">
        <v>3478</v>
      </c>
      <c r="H160" s="163">
        <v>3514</v>
      </c>
      <c r="I160" s="163">
        <v>3529</v>
      </c>
      <c r="J160" s="162">
        <v>3591</v>
      </c>
      <c r="K160" s="319">
        <v>1.5267175572519083E-2</v>
      </c>
      <c r="L160" s="162">
        <v>54</v>
      </c>
      <c r="M160" s="322">
        <v>1.7568716350240862E-2</v>
      </c>
      <c r="N160" s="162">
        <v>62</v>
      </c>
      <c r="O160" s="164"/>
    </row>
    <row r="161" spans="1:15">
      <c r="A161" s="122"/>
      <c r="B161" s="161"/>
      <c r="C161" s="161"/>
      <c r="D161" s="163"/>
      <c r="E161" s="163"/>
      <c r="F161" s="163"/>
      <c r="G161" s="163"/>
      <c r="H161" s="163"/>
      <c r="I161" s="163"/>
      <c r="J161" s="162"/>
      <c r="K161" s="319"/>
      <c r="L161" s="162"/>
      <c r="M161" s="322"/>
      <c r="N161" s="162"/>
      <c r="O161" s="164"/>
    </row>
    <row r="162" spans="1:15">
      <c r="A162" s="122" t="s">
        <v>331</v>
      </c>
      <c r="B162" s="161">
        <v>9469</v>
      </c>
      <c r="C162" s="161">
        <v>9521</v>
      </c>
      <c r="D162" s="163">
        <v>9652</v>
      </c>
      <c r="E162" s="163">
        <v>9803</v>
      </c>
      <c r="F162" s="163">
        <v>10206</v>
      </c>
      <c r="G162" s="163">
        <v>10590</v>
      </c>
      <c r="H162" s="163">
        <v>11030</v>
      </c>
      <c r="I162" s="163">
        <v>11373</v>
      </c>
      <c r="J162" s="162">
        <v>11873</v>
      </c>
      <c r="K162" s="319">
        <v>0.25388108564790368</v>
      </c>
      <c r="L162" s="162">
        <v>2404</v>
      </c>
      <c r="M162" s="322">
        <v>4.3963773850347311E-2</v>
      </c>
      <c r="N162" s="162">
        <v>500</v>
      </c>
      <c r="O162" s="164"/>
    </row>
    <row r="163" spans="1:15">
      <c r="A163" s="122" t="s">
        <v>330</v>
      </c>
      <c r="B163" s="161">
        <v>3687</v>
      </c>
      <c r="C163" s="161">
        <v>3673</v>
      </c>
      <c r="D163" s="163">
        <v>3685</v>
      </c>
      <c r="E163" s="163">
        <v>3705</v>
      </c>
      <c r="F163" s="163">
        <v>3901</v>
      </c>
      <c r="G163" s="163">
        <v>3957</v>
      </c>
      <c r="H163" s="163">
        <v>4047</v>
      </c>
      <c r="I163" s="163">
        <v>4143</v>
      </c>
      <c r="J163" s="162">
        <v>4249</v>
      </c>
      <c r="K163" s="319">
        <v>0.1524274477895308</v>
      </c>
      <c r="L163" s="162">
        <v>562</v>
      </c>
      <c r="M163" s="322">
        <v>2.5585324643977794E-2</v>
      </c>
      <c r="N163" s="162">
        <v>106</v>
      </c>
      <c r="O163" s="164"/>
    </row>
    <row r="164" spans="1:15">
      <c r="A164" s="122" t="s">
        <v>329</v>
      </c>
      <c r="B164" s="161">
        <v>5782</v>
      </c>
      <c r="C164" s="161">
        <v>5848</v>
      </c>
      <c r="D164" s="163">
        <v>5967</v>
      </c>
      <c r="E164" s="163">
        <v>6098</v>
      </c>
      <c r="F164" s="163">
        <v>6305</v>
      </c>
      <c r="G164" s="163">
        <v>6633</v>
      </c>
      <c r="H164" s="163">
        <v>6983</v>
      </c>
      <c r="I164" s="163">
        <v>7230</v>
      </c>
      <c r="J164" s="162">
        <v>7624</v>
      </c>
      <c r="K164" s="319">
        <v>0.31857488758215152</v>
      </c>
      <c r="L164" s="162">
        <v>1842</v>
      </c>
      <c r="M164" s="322">
        <v>5.4495159059474413E-2</v>
      </c>
      <c r="N164" s="162">
        <v>394</v>
      </c>
      <c r="O164" s="164"/>
    </row>
    <row r="165" spans="1:15">
      <c r="A165" s="122"/>
      <c r="B165" s="161"/>
      <c r="C165" s="161"/>
      <c r="D165" s="163"/>
      <c r="E165" s="163"/>
      <c r="F165" s="163"/>
      <c r="G165" s="163"/>
      <c r="H165" s="163"/>
      <c r="I165" s="163"/>
      <c r="J165" s="162"/>
      <c r="K165" s="319"/>
      <c r="L165" s="162"/>
      <c r="M165" s="322"/>
      <c r="N165" s="162"/>
      <c r="O165" s="164"/>
    </row>
    <row r="166" spans="1:15">
      <c r="A166" s="122" t="s">
        <v>328</v>
      </c>
      <c r="B166" s="161">
        <v>1556</v>
      </c>
      <c r="C166" s="161">
        <v>1565</v>
      </c>
      <c r="D166" s="163">
        <v>1499</v>
      </c>
      <c r="E166" s="163">
        <v>1497</v>
      </c>
      <c r="F166" s="163">
        <v>1487</v>
      </c>
      <c r="G166" s="163">
        <v>1467</v>
      </c>
      <c r="H166" s="163">
        <v>1492</v>
      </c>
      <c r="I166" s="163">
        <v>1463</v>
      </c>
      <c r="J166" s="162">
        <v>1420</v>
      </c>
      <c r="K166" s="319">
        <v>-8.7403598971722368E-2</v>
      </c>
      <c r="L166" s="162">
        <v>-136</v>
      </c>
      <c r="M166" s="322">
        <v>-2.939166097060834E-2</v>
      </c>
      <c r="N166" s="162">
        <v>-43</v>
      </c>
      <c r="O166" s="164"/>
    </row>
    <row r="167" spans="1:15">
      <c r="A167" s="122" t="s">
        <v>327</v>
      </c>
      <c r="B167" s="161">
        <v>547</v>
      </c>
      <c r="C167" s="161">
        <v>551</v>
      </c>
      <c r="D167" s="163">
        <v>527</v>
      </c>
      <c r="E167" s="163">
        <v>526</v>
      </c>
      <c r="F167" s="163">
        <v>522</v>
      </c>
      <c r="G167" s="163">
        <v>510</v>
      </c>
      <c r="H167" s="163">
        <v>515</v>
      </c>
      <c r="I167" s="163">
        <v>500</v>
      </c>
      <c r="J167" s="162">
        <v>480</v>
      </c>
      <c r="K167" s="319">
        <v>-0.12248628884826325</v>
      </c>
      <c r="L167" s="162">
        <v>-67</v>
      </c>
      <c r="M167" s="322">
        <v>-0.04</v>
      </c>
      <c r="N167" s="162">
        <v>-20</v>
      </c>
      <c r="O167" s="164"/>
    </row>
    <row r="168" spans="1:15">
      <c r="A168" s="122" t="s">
        <v>326</v>
      </c>
      <c r="B168" s="161">
        <v>191</v>
      </c>
      <c r="C168" s="161">
        <v>192</v>
      </c>
      <c r="D168" s="163">
        <v>184</v>
      </c>
      <c r="E168" s="163">
        <v>185</v>
      </c>
      <c r="F168" s="163">
        <v>183</v>
      </c>
      <c r="G168" s="163">
        <v>179</v>
      </c>
      <c r="H168" s="163">
        <v>181</v>
      </c>
      <c r="I168" s="163">
        <v>176</v>
      </c>
      <c r="J168" s="162">
        <v>167</v>
      </c>
      <c r="K168" s="319">
        <v>-0.1256544502617801</v>
      </c>
      <c r="L168" s="162">
        <v>-24</v>
      </c>
      <c r="M168" s="322">
        <v>-5.113636363636364E-2</v>
      </c>
      <c r="N168" s="162">
        <v>-9</v>
      </c>
      <c r="O168" s="164"/>
    </row>
    <row r="169" spans="1:15">
      <c r="A169" s="122" t="s">
        <v>325</v>
      </c>
      <c r="B169" s="161">
        <v>173</v>
      </c>
      <c r="C169" s="161">
        <v>174</v>
      </c>
      <c r="D169" s="163">
        <v>168</v>
      </c>
      <c r="E169" s="163">
        <v>167</v>
      </c>
      <c r="F169" s="163">
        <v>165</v>
      </c>
      <c r="G169" s="163">
        <v>163</v>
      </c>
      <c r="H169" s="163">
        <v>162</v>
      </c>
      <c r="I169" s="163">
        <v>158</v>
      </c>
      <c r="J169" s="162">
        <v>152</v>
      </c>
      <c r="K169" s="319">
        <v>-0.12138728323699421</v>
      </c>
      <c r="L169" s="162">
        <v>-21</v>
      </c>
      <c r="M169" s="322">
        <v>-3.7974683544303799E-2</v>
      </c>
      <c r="N169" s="162">
        <v>-6</v>
      </c>
      <c r="O169" s="164"/>
    </row>
    <row r="170" spans="1:15">
      <c r="A170" s="122" t="s">
        <v>324</v>
      </c>
      <c r="B170" s="161">
        <v>408</v>
      </c>
      <c r="C170" s="161">
        <v>400</v>
      </c>
      <c r="D170" s="163">
        <v>381</v>
      </c>
      <c r="E170" s="163">
        <v>380</v>
      </c>
      <c r="F170" s="163">
        <v>379</v>
      </c>
      <c r="G170" s="163">
        <v>382</v>
      </c>
      <c r="H170" s="163">
        <v>399</v>
      </c>
      <c r="I170" s="163">
        <v>400</v>
      </c>
      <c r="J170" s="162">
        <v>399</v>
      </c>
      <c r="K170" s="319">
        <v>-2.2058823529411766E-2</v>
      </c>
      <c r="L170" s="162">
        <v>-9</v>
      </c>
      <c r="M170" s="322">
        <v>-2.5000000000000001E-3</v>
      </c>
      <c r="N170" s="162">
        <v>-1</v>
      </c>
      <c r="O170" s="164"/>
    </row>
    <row r="171" spans="1:15">
      <c r="A171" s="122" t="s">
        <v>323</v>
      </c>
      <c r="B171" s="161">
        <v>237</v>
      </c>
      <c r="C171" s="161">
        <v>248</v>
      </c>
      <c r="D171" s="163">
        <v>239</v>
      </c>
      <c r="E171" s="163">
        <v>239</v>
      </c>
      <c r="F171" s="163">
        <v>238</v>
      </c>
      <c r="G171" s="163">
        <v>233</v>
      </c>
      <c r="H171" s="163">
        <v>235</v>
      </c>
      <c r="I171" s="163">
        <v>229</v>
      </c>
      <c r="J171" s="162">
        <v>222</v>
      </c>
      <c r="K171" s="319">
        <v>-6.3291139240506333E-2</v>
      </c>
      <c r="L171" s="162">
        <v>-15</v>
      </c>
      <c r="M171" s="322">
        <v>-3.0567685589519649E-2</v>
      </c>
      <c r="N171" s="162">
        <v>-7</v>
      </c>
      <c r="O171" s="164"/>
    </row>
    <row r="172" spans="1:15">
      <c r="A172" s="122"/>
      <c r="B172" s="161"/>
      <c r="C172" s="161"/>
      <c r="D172" s="163"/>
      <c r="E172" s="163"/>
      <c r="F172" s="163"/>
      <c r="G172" s="163"/>
      <c r="H172" s="163"/>
      <c r="I172" s="163"/>
      <c r="J172" s="162"/>
      <c r="K172" s="319"/>
      <c r="L172" s="162"/>
      <c r="M172" s="322"/>
      <c r="N172" s="162"/>
      <c r="O172" s="164"/>
    </row>
    <row r="173" spans="1:15">
      <c r="A173" s="122" t="s">
        <v>322</v>
      </c>
      <c r="B173" s="161">
        <v>2264</v>
      </c>
      <c r="C173" s="161">
        <v>2255</v>
      </c>
      <c r="D173" s="163">
        <v>2295</v>
      </c>
      <c r="E173" s="163">
        <v>2256</v>
      </c>
      <c r="F173" s="163">
        <v>2264</v>
      </c>
      <c r="G173" s="163">
        <v>2274</v>
      </c>
      <c r="H173" s="163">
        <v>2298</v>
      </c>
      <c r="I173" s="163">
        <v>2306</v>
      </c>
      <c r="J173" s="162">
        <v>2391</v>
      </c>
      <c r="K173" s="319">
        <v>5.6095406360424031E-2</v>
      </c>
      <c r="L173" s="162">
        <v>127</v>
      </c>
      <c r="M173" s="322">
        <v>3.6860364267129228E-2</v>
      </c>
      <c r="N173" s="162">
        <v>85</v>
      </c>
      <c r="O173" s="164"/>
    </row>
    <row r="174" spans="1:15">
      <c r="A174" s="122" t="s">
        <v>321</v>
      </c>
      <c r="B174" s="161">
        <v>562</v>
      </c>
      <c r="C174" s="161">
        <v>560</v>
      </c>
      <c r="D174" s="163">
        <v>570</v>
      </c>
      <c r="E174" s="163">
        <v>560</v>
      </c>
      <c r="F174" s="163">
        <v>561</v>
      </c>
      <c r="G174" s="163">
        <v>565</v>
      </c>
      <c r="H174" s="163">
        <v>571</v>
      </c>
      <c r="I174" s="163">
        <v>578</v>
      </c>
      <c r="J174" s="162">
        <v>596</v>
      </c>
      <c r="K174" s="319">
        <v>6.0498220640569395E-2</v>
      </c>
      <c r="L174" s="162">
        <v>34</v>
      </c>
      <c r="M174" s="322">
        <v>3.1141868512110725E-2</v>
      </c>
      <c r="N174" s="162">
        <v>18</v>
      </c>
      <c r="O174" s="164"/>
    </row>
    <row r="175" spans="1:15">
      <c r="A175" s="122" t="s">
        <v>320</v>
      </c>
      <c r="B175" s="161">
        <v>248</v>
      </c>
      <c r="C175" s="161">
        <v>250</v>
      </c>
      <c r="D175" s="163">
        <v>255</v>
      </c>
      <c r="E175" s="163">
        <v>251</v>
      </c>
      <c r="F175" s="163">
        <v>252</v>
      </c>
      <c r="G175" s="163">
        <v>253</v>
      </c>
      <c r="H175" s="163">
        <v>255</v>
      </c>
      <c r="I175" s="163">
        <v>256</v>
      </c>
      <c r="J175" s="162">
        <v>266</v>
      </c>
      <c r="K175" s="319">
        <v>7.2580645161290328E-2</v>
      </c>
      <c r="L175" s="162">
        <v>18</v>
      </c>
      <c r="M175" s="322">
        <v>3.90625E-2</v>
      </c>
      <c r="N175" s="162">
        <v>10</v>
      </c>
      <c r="O175" s="164"/>
    </row>
    <row r="176" spans="1:15">
      <c r="A176" s="122" t="s">
        <v>319</v>
      </c>
      <c r="B176" s="161">
        <v>464</v>
      </c>
      <c r="C176" s="161">
        <v>460</v>
      </c>
      <c r="D176" s="163">
        <v>467</v>
      </c>
      <c r="E176" s="163">
        <v>460</v>
      </c>
      <c r="F176" s="163">
        <v>459</v>
      </c>
      <c r="G176" s="163">
        <v>460</v>
      </c>
      <c r="H176" s="163">
        <v>464</v>
      </c>
      <c r="I176" s="163">
        <v>463</v>
      </c>
      <c r="J176" s="162">
        <v>482</v>
      </c>
      <c r="K176" s="319">
        <v>3.8793103448275863E-2</v>
      </c>
      <c r="L176" s="162">
        <v>18</v>
      </c>
      <c r="M176" s="322">
        <v>4.1036717062634988E-2</v>
      </c>
      <c r="N176" s="162">
        <v>19</v>
      </c>
      <c r="O176" s="164"/>
    </row>
    <row r="177" spans="1:15">
      <c r="A177" s="122" t="s">
        <v>318</v>
      </c>
      <c r="B177" s="161">
        <v>180</v>
      </c>
      <c r="C177" s="161">
        <v>183</v>
      </c>
      <c r="D177" s="163">
        <v>186</v>
      </c>
      <c r="E177" s="163">
        <v>183</v>
      </c>
      <c r="F177" s="163">
        <v>183</v>
      </c>
      <c r="G177" s="163">
        <v>184</v>
      </c>
      <c r="H177" s="163">
        <v>187</v>
      </c>
      <c r="I177" s="163">
        <v>188</v>
      </c>
      <c r="J177" s="162">
        <v>194</v>
      </c>
      <c r="K177" s="319">
        <v>7.7777777777777779E-2</v>
      </c>
      <c r="L177" s="162">
        <v>14</v>
      </c>
      <c r="M177" s="322">
        <v>3.1914893617021274E-2</v>
      </c>
      <c r="N177" s="162">
        <v>6</v>
      </c>
      <c r="O177" s="164"/>
    </row>
    <row r="178" spans="1:15">
      <c r="A178" s="122" t="s">
        <v>317</v>
      </c>
      <c r="B178" s="161">
        <v>810</v>
      </c>
      <c r="C178" s="161">
        <v>802</v>
      </c>
      <c r="D178" s="163">
        <v>817</v>
      </c>
      <c r="E178" s="163">
        <v>802</v>
      </c>
      <c r="F178" s="163">
        <v>809</v>
      </c>
      <c r="G178" s="163">
        <v>812</v>
      </c>
      <c r="H178" s="163">
        <v>821</v>
      </c>
      <c r="I178" s="163">
        <v>821</v>
      </c>
      <c r="J178" s="162">
        <v>853</v>
      </c>
      <c r="K178" s="319">
        <v>5.3086419753086422E-2</v>
      </c>
      <c r="L178" s="162">
        <v>43</v>
      </c>
      <c r="M178" s="322">
        <v>3.8976857490864797E-2</v>
      </c>
      <c r="N178" s="162">
        <v>32</v>
      </c>
      <c r="O178" s="164"/>
    </row>
    <row r="179" spans="1:15">
      <c r="A179" s="122"/>
      <c r="B179" s="161"/>
      <c r="C179" s="161"/>
      <c r="D179" s="163"/>
      <c r="E179" s="163"/>
      <c r="F179" s="163"/>
      <c r="G179" s="163"/>
      <c r="H179" s="163"/>
      <c r="I179" s="163"/>
      <c r="J179" s="162"/>
      <c r="K179" s="319"/>
      <c r="L179" s="162"/>
      <c r="M179" s="322"/>
      <c r="N179" s="162"/>
      <c r="O179" s="164"/>
    </row>
    <row r="180" spans="1:15">
      <c r="A180" s="122" t="s">
        <v>316</v>
      </c>
      <c r="B180" s="161">
        <v>1029655</v>
      </c>
      <c r="C180" s="161">
        <v>1032959</v>
      </c>
      <c r="D180" s="163">
        <v>1048313</v>
      </c>
      <c r="E180" s="163">
        <v>1064489</v>
      </c>
      <c r="F180" s="163">
        <v>1080830</v>
      </c>
      <c r="G180" s="163">
        <v>1091271</v>
      </c>
      <c r="H180" s="163">
        <v>1104372</v>
      </c>
      <c r="I180" s="163">
        <v>1121379</v>
      </c>
      <c r="J180" s="162">
        <v>1135649</v>
      </c>
      <c r="K180" s="319">
        <v>0.10294127644696524</v>
      </c>
      <c r="L180" s="162">
        <v>105994</v>
      </c>
      <c r="M180" s="322">
        <v>1.2725403275788114E-2</v>
      </c>
      <c r="N180" s="162">
        <v>14270</v>
      </c>
      <c r="O180" s="164"/>
    </row>
    <row r="181" spans="1:15">
      <c r="A181" s="122" t="s">
        <v>315</v>
      </c>
      <c r="B181" s="161">
        <v>383</v>
      </c>
      <c r="C181" s="161">
        <v>386</v>
      </c>
      <c r="D181" s="163">
        <v>389</v>
      </c>
      <c r="E181" s="163">
        <v>391</v>
      </c>
      <c r="F181" s="163">
        <v>392</v>
      </c>
      <c r="G181" s="163">
        <v>389</v>
      </c>
      <c r="H181" s="163">
        <v>388</v>
      </c>
      <c r="I181" s="163">
        <v>387</v>
      </c>
      <c r="J181" s="162">
        <v>385</v>
      </c>
      <c r="K181" s="319">
        <v>5.2219321148825066E-3</v>
      </c>
      <c r="L181" s="162">
        <v>2</v>
      </c>
      <c r="M181" s="322">
        <v>-5.1679586563307496E-3</v>
      </c>
      <c r="N181" s="162">
        <v>-2</v>
      </c>
      <c r="O181" s="164"/>
    </row>
    <row r="182" spans="1:15">
      <c r="A182" s="122" t="s">
        <v>243</v>
      </c>
      <c r="B182" s="161">
        <v>7598</v>
      </c>
      <c r="C182" s="161">
        <v>7619</v>
      </c>
      <c r="D182" s="163">
        <v>7773</v>
      </c>
      <c r="E182" s="163">
        <v>7974</v>
      </c>
      <c r="F182" s="163">
        <v>8380</v>
      </c>
      <c r="G182" s="163">
        <v>9843</v>
      </c>
      <c r="H182" s="163">
        <v>10843</v>
      </c>
      <c r="I182" s="163">
        <v>11734</v>
      </c>
      <c r="J182" s="162">
        <v>13484</v>
      </c>
      <c r="K182" s="319">
        <v>0.77467754672282174</v>
      </c>
      <c r="L182" s="162">
        <v>5886</v>
      </c>
      <c r="M182" s="322">
        <v>0.14913925345150844</v>
      </c>
      <c r="N182" s="162">
        <v>1750</v>
      </c>
      <c r="O182" s="164"/>
    </row>
    <row r="183" spans="1:15">
      <c r="A183" s="122" t="s">
        <v>314</v>
      </c>
      <c r="B183" s="161">
        <v>33433</v>
      </c>
      <c r="C183" s="161">
        <v>33595</v>
      </c>
      <c r="D183" s="163">
        <v>33892</v>
      </c>
      <c r="E183" s="163">
        <v>34161</v>
      </c>
      <c r="F183" s="163">
        <v>34382</v>
      </c>
      <c r="G183" s="163">
        <v>34254</v>
      </c>
      <c r="H183" s="163">
        <v>34229</v>
      </c>
      <c r="I183" s="163">
        <v>34232</v>
      </c>
      <c r="J183" s="162">
        <v>33996</v>
      </c>
      <c r="K183" s="319">
        <v>1.6839649448150033E-2</v>
      </c>
      <c r="L183" s="162">
        <v>563</v>
      </c>
      <c r="M183" s="322">
        <v>-6.8941341434914701E-3</v>
      </c>
      <c r="N183" s="162">
        <v>-236</v>
      </c>
      <c r="O183" s="164"/>
    </row>
    <row r="184" spans="1:15">
      <c r="A184" s="122" t="s">
        <v>240</v>
      </c>
      <c r="B184" s="161">
        <v>40532</v>
      </c>
      <c r="C184" s="161">
        <v>40596</v>
      </c>
      <c r="D184" s="163">
        <v>41564</v>
      </c>
      <c r="E184" s="163">
        <v>42339</v>
      </c>
      <c r="F184" s="163">
        <v>43355</v>
      </c>
      <c r="G184" s="163">
        <v>44207</v>
      </c>
      <c r="H184" s="163">
        <v>44721</v>
      </c>
      <c r="I184" s="163">
        <v>44966</v>
      </c>
      <c r="J184" s="162">
        <v>45508</v>
      </c>
      <c r="K184" s="319">
        <v>0.12276719628935162</v>
      </c>
      <c r="L184" s="162">
        <v>4976</v>
      </c>
      <c r="M184" s="322">
        <v>1.205355157229907E-2</v>
      </c>
      <c r="N184" s="162">
        <v>542</v>
      </c>
      <c r="O184" s="164"/>
    </row>
    <row r="185" spans="1:15">
      <c r="A185" s="122" t="s">
        <v>313</v>
      </c>
      <c r="B185" s="161">
        <v>21785</v>
      </c>
      <c r="C185" s="161">
        <v>22518</v>
      </c>
      <c r="D185" s="163">
        <v>23383</v>
      </c>
      <c r="E185" s="163">
        <v>24401</v>
      </c>
      <c r="F185" s="163">
        <v>26332</v>
      </c>
      <c r="G185" s="163">
        <v>28510</v>
      </c>
      <c r="H185" s="163">
        <v>30650</v>
      </c>
      <c r="I185" s="163">
        <v>35140</v>
      </c>
      <c r="J185" s="162">
        <v>39224</v>
      </c>
      <c r="K185" s="319">
        <v>0.8005049345880193</v>
      </c>
      <c r="L185" s="162">
        <v>17439</v>
      </c>
      <c r="M185" s="322">
        <v>0.11622083096186682</v>
      </c>
      <c r="N185" s="162">
        <v>4084</v>
      </c>
      <c r="O185" s="164"/>
    </row>
    <row r="186" spans="1:15">
      <c r="A186" s="122" t="s">
        <v>312</v>
      </c>
      <c r="B186" s="161">
        <v>26472</v>
      </c>
      <c r="C186" s="161">
        <v>30141</v>
      </c>
      <c r="D186" s="163">
        <v>30414</v>
      </c>
      <c r="E186" s="163">
        <v>30669</v>
      </c>
      <c r="F186" s="163">
        <v>30887</v>
      </c>
      <c r="G186" s="163">
        <v>30812</v>
      </c>
      <c r="H186" s="163">
        <v>30805</v>
      </c>
      <c r="I186" s="163">
        <v>30838</v>
      </c>
      <c r="J186" s="162">
        <v>30709</v>
      </c>
      <c r="K186" s="319">
        <v>0.16005590812934423</v>
      </c>
      <c r="L186" s="162">
        <v>4237</v>
      </c>
      <c r="M186" s="322">
        <v>-4.1831506582787467E-3</v>
      </c>
      <c r="N186" s="162">
        <v>-129</v>
      </c>
      <c r="O186" s="164"/>
    </row>
    <row r="187" spans="1:15">
      <c r="A187" s="122" t="s">
        <v>311</v>
      </c>
      <c r="B187" s="161">
        <v>27964</v>
      </c>
      <c r="C187" s="161">
        <v>28324</v>
      </c>
      <c r="D187" s="163">
        <v>28681</v>
      </c>
      <c r="E187" s="163">
        <v>30297</v>
      </c>
      <c r="F187" s="163">
        <v>30825</v>
      </c>
      <c r="G187" s="163">
        <v>31694</v>
      </c>
      <c r="H187" s="163">
        <v>32533</v>
      </c>
      <c r="I187" s="163">
        <v>33024</v>
      </c>
      <c r="J187" s="162">
        <v>33208</v>
      </c>
      <c r="K187" s="319">
        <v>0.18752682019739667</v>
      </c>
      <c r="L187" s="162">
        <v>5244</v>
      </c>
      <c r="M187" s="322">
        <v>5.5717054263565895E-3</v>
      </c>
      <c r="N187" s="162">
        <v>184</v>
      </c>
      <c r="O187" s="164"/>
    </row>
    <row r="188" spans="1:15">
      <c r="A188" s="122" t="s">
        <v>504</v>
      </c>
      <c r="B188" s="165" t="s">
        <v>505</v>
      </c>
      <c r="C188" s="161">
        <v>58847</v>
      </c>
      <c r="D188" s="163">
        <v>59432</v>
      </c>
      <c r="E188" s="163">
        <v>59907</v>
      </c>
      <c r="F188" s="163">
        <v>60357</v>
      </c>
      <c r="G188" s="163">
        <v>60260</v>
      </c>
      <c r="H188" s="163">
        <v>60273</v>
      </c>
      <c r="I188" s="163">
        <v>60416</v>
      </c>
      <c r="J188" s="162">
        <v>60192</v>
      </c>
      <c r="K188" s="319" t="s">
        <v>507</v>
      </c>
      <c r="L188" s="166" t="s">
        <v>507</v>
      </c>
      <c r="M188" s="322">
        <v>-3.7076271186440679E-3</v>
      </c>
      <c r="N188" s="162">
        <v>-224</v>
      </c>
      <c r="O188" s="164"/>
    </row>
    <row r="189" spans="1:15">
      <c r="A189" s="122" t="s">
        <v>310</v>
      </c>
      <c r="B189" s="161">
        <v>46746</v>
      </c>
      <c r="C189" s="161">
        <v>46725</v>
      </c>
      <c r="D189" s="163">
        <v>47175</v>
      </c>
      <c r="E189" s="163">
        <v>48236</v>
      </c>
      <c r="F189" s="163">
        <v>48622</v>
      </c>
      <c r="G189" s="163">
        <v>48789</v>
      </c>
      <c r="H189" s="163">
        <v>49114</v>
      </c>
      <c r="I189" s="163">
        <v>49203</v>
      </c>
      <c r="J189" s="162">
        <v>49295</v>
      </c>
      <c r="K189" s="319">
        <v>5.4528729730886065E-2</v>
      </c>
      <c r="L189" s="162">
        <v>2549</v>
      </c>
      <c r="M189" s="322">
        <v>1.8698046867060951E-3</v>
      </c>
      <c r="N189" s="162">
        <v>92</v>
      </c>
      <c r="O189" s="164"/>
    </row>
    <row r="190" spans="1:15">
      <c r="A190" s="122" t="s">
        <v>309</v>
      </c>
      <c r="B190" s="161">
        <v>38753</v>
      </c>
      <c r="C190" s="161">
        <v>38965</v>
      </c>
      <c r="D190" s="163">
        <v>39587</v>
      </c>
      <c r="E190" s="163">
        <v>40439</v>
      </c>
      <c r="F190" s="163">
        <v>40934</v>
      </c>
      <c r="G190" s="163">
        <v>41364</v>
      </c>
      <c r="H190" s="163">
        <v>41689</v>
      </c>
      <c r="I190" s="163">
        <v>42680</v>
      </c>
      <c r="J190" s="162">
        <v>43344</v>
      </c>
      <c r="K190" s="319">
        <v>0.11846824761953913</v>
      </c>
      <c r="L190" s="162">
        <v>4591</v>
      </c>
      <c r="M190" s="322">
        <v>1.5557638238050609E-2</v>
      </c>
      <c r="N190" s="162">
        <v>664</v>
      </c>
      <c r="O190" s="164"/>
    </row>
    <row r="191" spans="1:15">
      <c r="A191" s="122" t="s">
        <v>308</v>
      </c>
      <c r="B191" s="161">
        <v>186440</v>
      </c>
      <c r="C191" s="161">
        <v>186567</v>
      </c>
      <c r="D191" s="163">
        <v>188315</v>
      </c>
      <c r="E191" s="163">
        <v>189799</v>
      </c>
      <c r="F191" s="163">
        <v>191887</v>
      </c>
      <c r="G191" s="163">
        <v>191697</v>
      </c>
      <c r="H191" s="163">
        <v>192154</v>
      </c>
      <c r="I191" s="163">
        <v>194653</v>
      </c>
      <c r="J191" s="162">
        <v>200544</v>
      </c>
      <c r="K191" s="319">
        <v>7.5649002360008585E-2</v>
      </c>
      <c r="L191" s="162">
        <v>14104</v>
      </c>
      <c r="M191" s="322">
        <v>3.0264111007793356E-2</v>
      </c>
      <c r="N191" s="162">
        <v>5891</v>
      </c>
      <c r="O191" s="164"/>
    </row>
    <row r="192" spans="1:15">
      <c r="A192" s="122" t="s">
        <v>307</v>
      </c>
      <c r="B192" s="161">
        <v>87461</v>
      </c>
      <c r="C192" s="161">
        <v>90005</v>
      </c>
      <c r="D192" s="163">
        <v>90916</v>
      </c>
      <c r="E192" s="163">
        <v>91796</v>
      </c>
      <c r="F192" s="163">
        <v>92543</v>
      </c>
      <c r="G192" s="163">
        <v>93260</v>
      </c>
      <c r="H192" s="163">
        <v>94529</v>
      </c>
      <c r="I192" s="163">
        <v>96355</v>
      </c>
      <c r="J192" s="162">
        <v>96145</v>
      </c>
      <c r="K192" s="319">
        <v>9.9289969243434223E-2</v>
      </c>
      <c r="L192" s="162">
        <v>8684</v>
      </c>
      <c r="M192" s="322">
        <v>-2.179440610243371E-3</v>
      </c>
      <c r="N192" s="162">
        <v>-210</v>
      </c>
      <c r="O192" s="164"/>
    </row>
    <row r="193" spans="1:15">
      <c r="A193" s="122" t="s">
        <v>306</v>
      </c>
      <c r="B193" s="161">
        <v>50418</v>
      </c>
      <c r="C193" s="161">
        <v>51306</v>
      </c>
      <c r="D193" s="163">
        <v>53355</v>
      </c>
      <c r="E193" s="163">
        <v>55903</v>
      </c>
      <c r="F193" s="163">
        <v>59260</v>
      </c>
      <c r="G193" s="163">
        <v>62554</v>
      </c>
      <c r="H193" s="163">
        <v>66208</v>
      </c>
      <c r="I193" s="163">
        <v>68679</v>
      </c>
      <c r="J193" s="162">
        <v>70954</v>
      </c>
      <c r="K193" s="319">
        <v>0.40731484787179184</v>
      </c>
      <c r="L193" s="162">
        <v>20536</v>
      </c>
      <c r="M193" s="322">
        <v>3.3125118303993943E-2</v>
      </c>
      <c r="N193" s="162">
        <v>2275</v>
      </c>
      <c r="O193" s="164"/>
    </row>
    <row r="194" spans="1:15">
      <c r="A194" s="122" t="s">
        <v>305</v>
      </c>
      <c r="B194" s="161">
        <v>23617</v>
      </c>
      <c r="C194" s="161">
        <v>23576</v>
      </c>
      <c r="D194" s="163">
        <v>23914</v>
      </c>
      <c r="E194" s="163">
        <v>24280</v>
      </c>
      <c r="F194" s="163">
        <v>24646</v>
      </c>
      <c r="G194" s="163">
        <v>24638</v>
      </c>
      <c r="H194" s="163">
        <v>24706</v>
      </c>
      <c r="I194" s="163">
        <v>24669</v>
      </c>
      <c r="J194" s="162">
        <v>24956</v>
      </c>
      <c r="K194" s="319">
        <v>5.6696447474277004E-2</v>
      </c>
      <c r="L194" s="162">
        <v>1339</v>
      </c>
      <c r="M194" s="322">
        <v>1.1634034618346913E-2</v>
      </c>
      <c r="N194" s="162">
        <v>287</v>
      </c>
      <c r="O194" s="164"/>
    </row>
    <row r="195" spans="1:15">
      <c r="A195" s="122" t="s">
        <v>304</v>
      </c>
      <c r="B195" s="161">
        <v>58652</v>
      </c>
      <c r="C195" s="161">
        <v>58756</v>
      </c>
      <c r="D195" s="163">
        <v>59800</v>
      </c>
      <c r="E195" s="163">
        <v>60264</v>
      </c>
      <c r="F195" s="163">
        <v>60632</v>
      </c>
      <c r="G195" s="163">
        <v>60441</v>
      </c>
      <c r="H195" s="163">
        <v>60409</v>
      </c>
      <c r="I195" s="163">
        <v>60452</v>
      </c>
      <c r="J195" s="162">
        <v>59992</v>
      </c>
      <c r="K195" s="319">
        <v>2.2846620746095614E-2</v>
      </c>
      <c r="L195" s="162">
        <v>1340</v>
      </c>
      <c r="M195" s="322">
        <v>-7.6093429497783365E-3</v>
      </c>
      <c r="N195" s="162">
        <v>-460</v>
      </c>
      <c r="O195" s="164"/>
    </row>
    <row r="196" spans="1:15">
      <c r="A196" s="122" t="s">
        <v>303</v>
      </c>
      <c r="B196" s="161">
        <v>103712</v>
      </c>
      <c r="C196" s="161">
        <v>104032</v>
      </c>
      <c r="D196" s="163">
        <v>106430</v>
      </c>
      <c r="E196" s="163">
        <v>108203</v>
      </c>
      <c r="F196" s="163">
        <v>109943</v>
      </c>
      <c r="G196" s="163">
        <v>110589</v>
      </c>
      <c r="H196" s="163">
        <v>111553</v>
      </c>
      <c r="I196" s="163">
        <v>113484</v>
      </c>
      <c r="J196" s="162">
        <v>113905</v>
      </c>
      <c r="K196" s="319">
        <v>9.8281780314717682E-2</v>
      </c>
      <c r="L196" s="162">
        <v>10193</v>
      </c>
      <c r="M196" s="322">
        <v>3.7097740650664413E-3</v>
      </c>
      <c r="N196" s="162">
        <v>421</v>
      </c>
      <c r="O196" s="164"/>
    </row>
    <row r="197" spans="1:15">
      <c r="A197" s="122" t="s">
        <v>302</v>
      </c>
      <c r="B197" s="161">
        <v>129480</v>
      </c>
      <c r="C197" s="161">
        <v>129637</v>
      </c>
      <c r="D197" s="163">
        <v>131098</v>
      </c>
      <c r="E197" s="163">
        <v>132560</v>
      </c>
      <c r="F197" s="163">
        <v>133948</v>
      </c>
      <c r="G197" s="163">
        <v>134585</v>
      </c>
      <c r="H197" s="163">
        <v>136154</v>
      </c>
      <c r="I197" s="163">
        <v>136846</v>
      </c>
      <c r="J197" s="162">
        <v>136170</v>
      </c>
      <c r="K197" s="319">
        <v>5.1668211306765521E-2</v>
      </c>
      <c r="L197" s="162">
        <v>6690</v>
      </c>
      <c r="M197" s="322">
        <v>-4.9398594040015783E-3</v>
      </c>
      <c r="N197" s="162">
        <v>-676</v>
      </c>
      <c r="O197" s="164"/>
    </row>
    <row r="198" spans="1:15">
      <c r="A198" s="122" t="s">
        <v>301</v>
      </c>
      <c r="B198" s="161">
        <v>146209</v>
      </c>
      <c r="C198" s="161">
        <v>81364</v>
      </c>
      <c r="D198" s="163">
        <v>82195</v>
      </c>
      <c r="E198" s="163">
        <v>82870</v>
      </c>
      <c r="F198" s="163">
        <v>83505</v>
      </c>
      <c r="G198" s="163">
        <v>83385</v>
      </c>
      <c r="H198" s="163">
        <v>83414</v>
      </c>
      <c r="I198" s="163">
        <v>83621</v>
      </c>
      <c r="J198" s="162">
        <v>83638</v>
      </c>
      <c r="K198" s="319">
        <v>-0.42795587138958613</v>
      </c>
      <c r="L198" s="162">
        <v>-62571</v>
      </c>
      <c r="M198" s="322">
        <v>2.032982145633274E-4</v>
      </c>
      <c r="N198" s="162">
        <v>17</v>
      </c>
      <c r="O198" s="164"/>
    </row>
    <row r="199" spans="1:15">
      <c r="A199" s="122"/>
      <c r="B199" s="161"/>
      <c r="C199" s="161"/>
      <c r="D199" s="163"/>
      <c r="E199" s="163"/>
      <c r="F199" s="163"/>
      <c r="G199" s="163"/>
      <c r="H199" s="163"/>
      <c r="I199" s="163"/>
      <c r="J199" s="162"/>
      <c r="K199" s="319"/>
      <c r="L199" s="162"/>
      <c r="M199" s="322"/>
      <c r="N199" s="162"/>
      <c r="O199" s="164"/>
    </row>
    <row r="200" spans="1:15">
      <c r="A200" s="122" t="s">
        <v>300</v>
      </c>
      <c r="B200" s="161">
        <v>14746</v>
      </c>
      <c r="C200" s="161">
        <v>14825</v>
      </c>
      <c r="D200" s="163">
        <v>14837</v>
      </c>
      <c r="E200" s="163">
        <v>15034</v>
      </c>
      <c r="F200" s="163">
        <v>14988</v>
      </c>
      <c r="G200" s="163">
        <v>15052</v>
      </c>
      <c r="H200" s="163">
        <v>15238</v>
      </c>
      <c r="I200" s="163">
        <v>15329</v>
      </c>
      <c r="J200" s="162">
        <v>15356</v>
      </c>
      <c r="K200" s="319">
        <v>4.1367150413671505E-2</v>
      </c>
      <c r="L200" s="162">
        <v>610</v>
      </c>
      <c r="M200" s="322">
        <v>1.7613673429447453E-3</v>
      </c>
      <c r="N200" s="162">
        <v>27</v>
      </c>
      <c r="O200" s="164"/>
    </row>
    <row r="201" spans="1:15">
      <c r="A201" s="122" t="s">
        <v>299</v>
      </c>
      <c r="B201" s="161">
        <v>3375</v>
      </c>
      <c r="C201" s="161">
        <v>3380</v>
      </c>
      <c r="D201" s="163">
        <v>3390</v>
      </c>
      <c r="E201" s="163">
        <v>3507</v>
      </c>
      <c r="F201" s="163">
        <v>3570</v>
      </c>
      <c r="G201" s="163">
        <v>3641</v>
      </c>
      <c r="H201" s="163">
        <v>3680</v>
      </c>
      <c r="I201" s="163">
        <v>3684</v>
      </c>
      <c r="J201" s="162">
        <v>3690</v>
      </c>
      <c r="K201" s="319">
        <v>9.3333333333333338E-2</v>
      </c>
      <c r="L201" s="162">
        <v>315</v>
      </c>
      <c r="M201" s="322">
        <v>1.6286644951140066E-3</v>
      </c>
      <c r="N201" s="162">
        <v>6</v>
      </c>
      <c r="O201" s="164"/>
    </row>
    <row r="202" spans="1:15">
      <c r="A202" s="122" t="s">
        <v>298</v>
      </c>
      <c r="B202" s="161">
        <v>1972</v>
      </c>
      <c r="C202" s="161">
        <v>1993</v>
      </c>
      <c r="D202" s="163">
        <v>1988</v>
      </c>
      <c r="E202" s="163">
        <v>1995</v>
      </c>
      <c r="F202" s="163">
        <v>1977</v>
      </c>
      <c r="G202" s="163">
        <v>1976</v>
      </c>
      <c r="H202" s="163">
        <v>1995</v>
      </c>
      <c r="I202" s="163">
        <v>2010</v>
      </c>
      <c r="J202" s="162">
        <v>1995</v>
      </c>
      <c r="K202" s="319">
        <v>1.1663286004056795E-2</v>
      </c>
      <c r="L202" s="162">
        <v>23</v>
      </c>
      <c r="M202" s="322">
        <v>-7.462686567164179E-3</v>
      </c>
      <c r="N202" s="162">
        <v>-15</v>
      </c>
      <c r="O202" s="164"/>
    </row>
    <row r="203" spans="1:15">
      <c r="A203" s="122" t="s">
        <v>297</v>
      </c>
      <c r="B203" s="161">
        <v>9399</v>
      </c>
      <c r="C203" s="161">
        <v>9452</v>
      </c>
      <c r="D203" s="163">
        <v>9459</v>
      </c>
      <c r="E203" s="163">
        <v>9532</v>
      </c>
      <c r="F203" s="163">
        <v>9441</v>
      </c>
      <c r="G203" s="163">
        <v>9435</v>
      </c>
      <c r="H203" s="163">
        <v>9563</v>
      </c>
      <c r="I203" s="163">
        <v>9635</v>
      </c>
      <c r="J203" s="162">
        <v>9671</v>
      </c>
      <c r="K203" s="319">
        <v>2.8939248856261306E-2</v>
      </c>
      <c r="L203" s="162">
        <v>272</v>
      </c>
      <c r="M203" s="322">
        <v>3.736377789309808E-3</v>
      </c>
      <c r="N203" s="162">
        <v>36</v>
      </c>
      <c r="O203" s="164"/>
    </row>
    <row r="204" spans="1:15">
      <c r="A204" s="122"/>
      <c r="B204" s="161"/>
      <c r="C204" s="161"/>
      <c r="D204" s="163"/>
      <c r="E204" s="163"/>
      <c r="F204" s="163"/>
      <c r="G204" s="163"/>
      <c r="H204" s="163"/>
      <c r="I204" s="163"/>
      <c r="J204" s="162"/>
      <c r="K204" s="319"/>
      <c r="L204" s="162"/>
      <c r="M204" s="322"/>
      <c r="N204" s="162"/>
      <c r="O204" s="164"/>
    </row>
    <row r="205" spans="1:15">
      <c r="A205" s="122" t="s">
        <v>296</v>
      </c>
      <c r="B205" s="161">
        <v>27822</v>
      </c>
      <c r="C205" s="161">
        <v>27939</v>
      </c>
      <c r="D205" s="163">
        <v>28004</v>
      </c>
      <c r="E205" s="163">
        <v>27950</v>
      </c>
      <c r="F205" s="163">
        <v>28128</v>
      </c>
      <c r="G205" s="163">
        <v>28307</v>
      </c>
      <c r="H205" s="163">
        <v>28686</v>
      </c>
      <c r="I205" s="163">
        <v>29303</v>
      </c>
      <c r="J205" s="162">
        <v>30035</v>
      </c>
      <c r="K205" s="319">
        <v>7.9541370138739131E-2</v>
      </c>
      <c r="L205" s="162">
        <v>2213</v>
      </c>
      <c r="M205" s="322">
        <v>2.4980377435757432E-2</v>
      </c>
      <c r="N205" s="162">
        <v>732</v>
      </c>
      <c r="O205" s="164"/>
    </row>
    <row r="206" spans="1:15">
      <c r="A206" s="122" t="s">
        <v>295</v>
      </c>
      <c r="B206" s="161">
        <v>1367</v>
      </c>
      <c r="C206" s="161">
        <v>1378</v>
      </c>
      <c r="D206" s="163">
        <v>1367</v>
      </c>
      <c r="E206" s="163">
        <v>1361</v>
      </c>
      <c r="F206" s="163">
        <v>1360</v>
      </c>
      <c r="G206" s="163">
        <v>1371</v>
      </c>
      <c r="H206" s="163">
        <v>1388</v>
      </c>
      <c r="I206" s="163">
        <v>1416</v>
      </c>
      <c r="J206" s="162">
        <v>1445</v>
      </c>
      <c r="K206" s="319">
        <v>5.7059253840526701E-2</v>
      </c>
      <c r="L206" s="162">
        <v>78</v>
      </c>
      <c r="M206" s="322">
        <v>2.0480225988700564E-2</v>
      </c>
      <c r="N206" s="162">
        <v>29</v>
      </c>
      <c r="O206" s="164"/>
    </row>
    <row r="207" spans="1:15">
      <c r="A207" s="122" t="s">
        <v>294</v>
      </c>
      <c r="B207" s="161">
        <v>6135</v>
      </c>
      <c r="C207" s="161">
        <v>6147</v>
      </c>
      <c r="D207" s="163">
        <v>6349</v>
      </c>
      <c r="E207" s="163">
        <v>6434</v>
      </c>
      <c r="F207" s="163">
        <v>6630</v>
      </c>
      <c r="G207" s="163">
        <v>6645</v>
      </c>
      <c r="H207" s="163">
        <v>6813</v>
      </c>
      <c r="I207" s="163">
        <v>7019</v>
      </c>
      <c r="J207" s="162">
        <v>7146</v>
      </c>
      <c r="K207" s="319">
        <v>0.1647921760391198</v>
      </c>
      <c r="L207" s="162">
        <v>1011</v>
      </c>
      <c r="M207" s="322">
        <v>1.8093745547798832E-2</v>
      </c>
      <c r="N207" s="162">
        <v>127</v>
      </c>
      <c r="O207" s="164"/>
    </row>
    <row r="208" spans="1:15">
      <c r="A208" s="122" t="s">
        <v>293</v>
      </c>
      <c r="B208" s="161">
        <v>1247</v>
      </c>
      <c r="C208" s="161">
        <v>1242</v>
      </c>
      <c r="D208" s="163">
        <v>1234</v>
      </c>
      <c r="E208" s="163">
        <v>1228</v>
      </c>
      <c r="F208" s="163">
        <v>1227</v>
      </c>
      <c r="G208" s="163">
        <v>1236</v>
      </c>
      <c r="H208" s="163">
        <v>1252</v>
      </c>
      <c r="I208" s="163">
        <v>1278</v>
      </c>
      <c r="J208" s="162">
        <v>1305</v>
      </c>
      <c r="K208" s="319">
        <v>4.6511627906976744E-2</v>
      </c>
      <c r="L208" s="162">
        <v>58</v>
      </c>
      <c r="M208" s="322">
        <v>2.1126760563380281E-2</v>
      </c>
      <c r="N208" s="162">
        <v>27</v>
      </c>
      <c r="O208" s="164"/>
    </row>
    <row r="209" spans="1:15">
      <c r="A209" s="122" t="s">
        <v>292</v>
      </c>
      <c r="B209" s="161">
        <v>242</v>
      </c>
      <c r="C209" s="161">
        <v>242</v>
      </c>
      <c r="D209" s="163">
        <v>240</v>
      </c>
      <c r="E209" s="163">
        <v>241</v>
      </c>
      <c r="F209" s="163">
        <v>240</v>
      </c>
      <c r="G209" s="163">
        <v>240</v>
      </c>
      <c r="H209" s="163">
        <v>246</v>
      </c>
      <c r="I209" s="163">
        <v>250</v>
      </c>
      <c r="J209" s="162">
        <v>254</v>
      </c>
      <c r="K209" s="319">
        <v>4.9586776859504134E-2</v>
      </c>
      <c r="L209" s="162">
        <v>12</v>
      </c>
      <c r="M209" s="322">
        <v>1.6E-2</v>
      </c>
      <c r="N209" s="162">
        <v>4</v>
      </c>
      <c r="O209" s="164"/>
    </row>
    <row r="210" spans="1:15">
      <c r="A210" s="122" t="s">
        <v>291</v>
      </c>
      <c r="B210" s="161">
        <v>1071</v>
      </c>
      <c r="C210" s="161">
        <v>1071</v>
      </c>
      <c r="D210" s="163">
        <v>1065</v>
      </c>
      <c r="E210" s="163">
        <v>1057</v>
      </c>
      <c r="F210" s="163">
        <v>1058</v>
      </c>
      <c r="G210" s="163">
        <v>1064</v>
      </c>
      <c r="H210" s="163">
        <v>1079</v>
      </c>
      <c r="I210" s="163">
        <v>1103</v>
      </c>
      <c r="J210" s="162">
        <v>1126</v>
      </c>
      <c r="K210" s="319">
        <v>5.1353874883286646E-2</v>
      </c>
      <c r="L210" s="162">
        <v>55</v>
      </c>
      <c r="M210" s="322">
        <v>2.085222121486854E-2</v>
      </c>
      <c r="N210" s="162">
        <v>23</v>
      </c>
      <c r="O210" s="164"/>
    </row>
    <row r="211" spans="1:15">
      <c r="A211" s="122" t="s">
        <v>290</v>
      </c>
      <c r="B211" s="161">
        <v>3285</v>
      </c>
      <c r="C211" s="161">
        <v>3330</v>
      </c>
      <c r="D211" s="163">
        <v>3315</v>
      </c>
      <c r="E211" s="163">
        <v>3262</v>
      </c>
      <c r="F211" s="163">
        <v>3265</v>
      </c>
      <c r="G211" s="163">
        <v>3304</v>
      </c>
      <c r="H211" s="163">
        <v>3264</v>
      </c>
      <c r="I211" s="163">
        <v>3296</v>
      </c>
      <c r="J211" s="162">
        <v>3511</v>
      </c>
      <c r="K211" s="319">
        <v>6.879756468797564E-2</v>
      </c>
      <c r="L211" s="162">
        <v>226</v>
      </c>
      <c r="M211" s="322">
        <v>6.5230582524271843E-2</v>
      </c>
      <c r="N211" s="162">
        <v>215</v>
      </c>
      <c r="O211" s="164"/>
    </row>
    <row r="212" spans="1:15">
      <c r="A212" s="122" t="s">
        <v>289</v>
      </c>
      <c r="B212" s="161">
        <v>3276</v>
      </c>
      <c r="C212" s="161">
        <v>3376</v>
      </c>
      <c r="D212" s="163">
        <v>3354</v>
      </c>
      <c r="E212" s="163">
        <v>3337</v>
      </c>
      <c r="F212" s="163">
        <v>3333</v>
      </c>
      <c r="G212" s="163">
        <v>3356</v>
      </c>
      <c r="H212" s="163">
        <v>3402</v>
      </c>
      <c r="I212" s="163">
        <v>3473</v>
      </c>
      <c r="J212" s="162">
        <v>3540</v>
      </c>
      <c r="K212" s="319">
        <v>8.0586080586080591E-2</v>
      </c>
      <c r="L212" s="162">
        <v>264</v>
      </c>
      <c r="M212" s="322">
        <v>1.9291678663979267E-2</v>
      </c>
      <c r="N212" s="162">
        <v>67</v>
      </c>
      <c r="O212" s="164"/>
    </row>
    <row r="213" spans="1:15">
      <c r="A213" s="122" t="s">
        <v>288</v>
      </c>
      <c r="B213" s="161">
        <v>496</v>
      </c>
      <c r="C213" s="161">
        <v>516</v>
      </c>
      <c r="D213" s="163">
        <v>512</v>
      </c>
      <c r="E213" s="163">
        <v>509</v>
      </c>
      <c r="F213" s="163">
        <v>509</v>
      </c>
      <c r="G213" s="163">
        <v>513</v>
      </c>
      <c r="H213" s="163">
        <v>521</v>
      </c>
      <c r="I213" s="163">
        <v>529</v>
      </c>
      <c r="J213" s="162">
        <v>540</v>
      </c>
      <c r="K213" s="319">
        <v>8.8709677419354843E-2</v>
      </c>
      <c r="L213" s="162">
        <v>44</v>
      </c>
      <c r="M213" s="322">
        <v>2.0793950850661626E-2</v>
      </c>
      <c r="N213" s="162">
        <v>11</v>
      </c>
      <c r="O213" s="164"/>
    </row>
    <row r="214" spans="1:15">
      <c r="A214" s="122" t="s">
        <v>287</v>
      </c>
      <c r="B214" s="161">
        <v>1423</v>
      </c>
      <c r="C214" s="161">
        <v>1432</v>
      </c>
      <c r="D214" s="163">
        <v>1420</v>
      </c>
      <c r="E214" s="163">
        <v>1413</v>
      </c>
      <c r="F214" s="163">
        <v>1412</v>
      </c>
      <c r="G214" s="163">
        <v>1422</v>
      </c>
      <c r="H214" s="163">
        <v>1440</v>
      </c>
      <c r="I214" s="163">
        <v>1470</v>
      </c>
      <c r="J214" s="162">
        <v>1500</v>
      </c>
      <c r="K214" s="319">
        <v>5.4111033028812365E-2</v>
      </c>
      <c r="L214" s="162">
        <v>77</v>
      </c>
      <c r="M214" s="322">
        <v>2.0408163265306121E-2</v>
      </c>
      <c r="N214" s="162">
        <v>30</v>
      </c>
      <c r="O214" s="164"/>
    </row>
    <row r="215" spans="1:15">
      <c r="A215" s="122" t="s">
        <v>286</v>
      </c>
      <c r="B215" s="161">
        <v>3260</v>
      </c>
      <c r="C215" s="161">
        <v>3266</v>
      </c>
      <c r="D215" s="163">
        <v>3247</v>
      </c>
      <c r="E215" s="163">
        <v>3232</v>
      </c>
      <c r="F215" s="163">
        <v>3228</v>
      </c>
      <c r="G215" s="163">
        <v>3248</v>
      </c>
      <c r="H215" s="163">
        <v>3291</v>
      </c>
      <c r="I215" s="163">
        <v>3354</v>
      </c>
      <c r="J215" s="162">
        <v>3418</v>
      </c>
      <c r="K215" s="319">
        <v>4.8466257668711654E-2</v>
      </c>
      <c r="L215" s="162">
        <v>158</v>
      </c>
      <c r="M215" s="322">
        <v>1.908169350029815E-2</v>
      </c>
      <c r="N215" s="162">
        <v>64</v>
      </c>
      <c r="O215" s="164"/>
    </row>
    <row r="216" spans="1:15">
      <c r="A216" s="122" t="s">
        <v>285</v>
      </c>
      <c r="B216" s="161">
        <v>988</v>
      </c>
      <c r="C216" s="161">
        <v>993</v>
      </c>
      <c r="D216" s="163">
        <v>987</v>
      </c>
      <c r="E216" s="163">
        <v>982</v>
      </c>
      <c r="F216" s="163">
        <v>980</v>
      </c>
      <c r="G216" s="163">
        <v>988</v>
      </c>
      <c r="H216" s="163">
        <v>1001</v>
      </c>
      <c r="I216" s="163">
        <v>1023</v>
      </c>
      <c r="J216" s="162">
        <v>1045</v>
      </c>
      <c r="K216" s="319">
        <v>5.7692307692307696E-2</v>
      </c>
      <c r="L216" s="162">
        <v>57</v>
      </c>
      <c r="M216" s="322">
        <v>2.1505376344086023E-2</v>
      </c>
      <c r="N216" s="162">
        <v>22</v>
      </c>
      <c r="O216" s="164"/>
    </row>
    <row r="217" spans="1:15">
      <c r="A217" s="122" t="s">
        <v>284</v>
      </c>
      <c r="B217" s="161">
        <v>262</v>
      </c>
      <c r="C217" s="161">
        <v>293</v>
      </c>
      <c r="D217" s="163">
        <v>290</v>
      </c>
      <c r="E217" s="163">
        <v>291</v>
      </c>
      <c r="F217" s="163">
        <v>290</v>
      </c>
      <c r="G217" s="163">
        <v>291</v>
      </c>
      <c r="H217" s="163">
        <v>297</v>
      </c>
      <c r="I217" s="163">
        <v>302</v>
      </c>
      <c r="J217" s="162">
        <v>309</v>
      </c>
      <c r="K217" s="319">
        <v>0.17938931297709923</v>
      </c>
      <c r="L217" s="162">
        <v>47</v>
      </c>
      <c r="M217" s="322">
        <v>2.3178807947019868E-2</v>
      </c>
      <c r="N217" s="162">
        <v>7</v>
      </c>
      <c r="O217" s="164"/>
    </row>
    <row r="218" spans="1:15">
      <c r="A218" s="122" t="s">
        <v>283</v>
      </c>
      <c r="B218" s="161">
        <v>302</v>
      </c>
      <c r="C218" s="161">
        <v>346</v>
      </c>
      <c r="D218" s="163">
        <v>345</v>
      </c>
      <c r="E218" s="163">
        <v>343</v>
      </c>
      <c r="F218" s="163">
        <v>341</v>
      </c>
      <c r="G218" s="163">
        <v>345</v>
      </c>
      <c r="H218" s="163">
        <v>348</v>
      </c>
      <c r="I218" s="163">
        <v>357</v>
      </c>
      <c r="J218" s="162">
        <v>362</v>
      </c>
      <c r="K218" s="319">
        <v>0.19867549668874171</v>
      </c>
      <c r="L218" s="162">
        <v>60</v>
      </c>
      <c r="M218" s="322">
        <v>1.4005602240896359E-2</v>
      </c>
      <c r="N218" s="162">
        <v>5</v>
      </c>
      <c r="O218" s="164"/>
    </row>
    <row r="219" spans="1:15">
      <c r="A219" s="122" t="s">
        <v>282</v>
      </c>
      <c r="B219" s="161">
        <v>4468</v>
      </c>
      <c r="C219" s="161">
        <v>4307</v>
      </c>
      <c r="D219" s="163">
        <v>4279</v>
      </c>
      <c r="E219" s="163">
        <v>4260</v>
      </c>
      <c r="F219" s="163">
        <v>4255</v>
      </c>
      <c r="G219" s="163">
        <v>4284</v>
      </c>
      <c r="H219" s="163">
        <v>4344</v>
      </c>
      <c r="I219" s="163">
        <v>4433</v>
      </c>
      <c r="J219" s="162">
        <v>4534</v>
      </c>
      <c r="K219" s="319">
        <v>1.477170993733214E-2</v>
      </c>
      <c r="L219" s="162">
        <v>66</v>
      </c>
      <c r="M219" s="322">
        <v>2.2783667944958268E-2</v>
      </c>
      <c r="N219" s="162">
        <v>101</v>
      </c>
      <c r="O219" s="164"/>
    </row>
    <row r="220" spans="1:15">
      <c r="A220" s="122"/>
      <c r="B220" s="161"/>
      <c r="C220" s="161"/>
      <c r="D220" s="163"/>
      <c r="E220" s="163"/>
      <c r="F220" s="163"/>
      <c r="G220" s="163"/>
      <c r="H220" s="163"/>
      <c r="I220" s="163"/>
      <c r="J220" s="162"/>
      <c r="K220" s="319"/>
      <c r="L220" s="162"/>
      <c r="M220" s="322"/>
      <c r="N220" s="162"/>
      <c r="O220" s="164"/>
    </row>
    <row r="221" spans="1:15">
      <c r="A221" s="122" t="s">
        <v>281</v>
      </c>
      <c r="B221" s="161">
        <v>20802</v>
      </c>
      <c r="C221" s="161">
        <v>20800</v>
      </c>
      <c r="D221" s="163">
        <v>20870</v>
      </c>
      <c r="E221" s="163">
        <v>20659</v>
      </c>
      <c r="F221" s="163">
        <v>20752</v>
      </c>
      <c r="G221" s="163">
        <v>20734</v>
      </c>
      <c r="H221" s="163">
        <v>20857</v>
      </c>
      <c r="I221" s="163">
        <v>21147</v>
      </c>
      <c r="J221" s="162">
        <v>21316</v>
      </c>
      <c r="K221" s="319">
        <v>2.4709162580521103E-2</v>
      </c>
      <c r="L221" s="162">
        <v>514</v>
      </c>
      <c r="M221" s="322">
        <v>7.9916773064737309E-3</v>
      </c>
      <c r="N221" s="162">
        <v>169</v>
      </c>
      <c r="O221" s="164"/>
    </row>
    <row r="222" spans="1:15">
      <c r="A222" s="122" t="s">
        <v>280</v>
      </c>
      <c r="B222" s="161">
        <v>795</v>
      </c>
      <c r="C222" s="161">
        <v>784</v>
      </c>
      <c r="D222" s="163">
        <v>789</v>
      </c>
      <c r="E222" s="163">
        <v>782</v>
      </c>
      <c r="F222" s="163">
        <v>785</v>
      </c>
      <c r="G222" s="163">
        <v>784</v>
      </c>
      <c r="H222" s="163">
        <v>791</v>
      </c>
      <c r="I222" s="163">
        <v>797</v>
      </c>
      <c r="J222" s="162">
        <v>804</v>
      </c>
      <c r="K222" s="319">
        <v>1.1320754716981131E-2</v>
      </c>
      <c r="L222" s="162">
        <v>9</v>
      </c>
      <c r="M222" s="322">
        <v>8.7829360100376407E-3</v>
      </c>
      <c r="N222" s="162">
        <v>7</v>
      </c>
      <c r="O222" s="164"/>
    </row>
    <row r="223" spans="1:15">
      <c r="A223" s="122" t="s">
        <v>279</v>
      </c>
      <c r="B223" s="161">
        <v>1016</v>
      </c>
      <c r="C223" s="161">
        <v>1018</v>
      </c>
      <c r="D223" s="163">
        <v>1022</v>
      </c>
      <c r="E223" s="163">
        <v>1011</v>
      </c>
      <c r="F223" s="163">
        <v>1017</v>
      </c>
      <c r="G223" s="163">
        <v>1017</v>
      </c>
      <c r="H223" s="163">
        <v>1024</v>
      </c>
      <c r="I223" s="163">
        <v>1033</v>
      </c>
      <c r="J223" s="162">
        <v>1043</v>
      </c>
      <c r="K223" s="319">
        <v>2.6574803149606301E-2</v>
      </c>
      <c r="L223" s="162">
        <v>27</v>
      </c>
      <c r="M223" s="322">
        <v>9.6805421103581795E-3</v>
      </c>
      <c r="N223" s="162">
        <v>10</v>
      </c>
      <c r="O223" s="164"/>
    </row>
    <row r="224" spans="1:15">
      <c r="A224" s="122" t="s">
        <v>278</v>
      </c>
      <c r="B224" s="161">
        <v>528</v>
      </c>
      <c r="C224" s="161">
        <v>546</v>
      </c>
      <c r="D224" s="163">
        <v>551</v>
      </c>
      <c r="E224" s="163">
        <v>544</v>
      </c>
      <c r="F224" s="163">
        <v>547</v>
      </c>
      <c r="G224" s="163">
        <v>549</v>
      </c>
      <c r="H224" s="163">
        <v>552</v>
      </c>
      <c r="I224" s="163">
        <v>557</v>
      </c>
      <c r="J224" s="162">
        <v>563</v>
      </c>
      <c r="K224" s="319">
        <v>6.6287878787878785E-2</v>
      </c>
      <c r="L224" s="162">
        <v>35</v>
      </c>
      <c r="M224" s="322">
        <v>1.0771992818671455E-2</v>
      </c>
      <c r="N224" s="162">
        <v>6</v>
      </c>
      <c r="O224" s="164"/>
    </row>
    <row r="225" spans="1:15">
      <c r="A225" s="122" t="s">
        <v>277</v>
      </c>
      <c r="B225" s="161">
        <v>847</v>
      </c>
      <c r="C225" s="161">
        <v>852</v>
      </c>
      <c r="D225" s="163">
        <v>853</v>
      </c>
      <c r="E225" s="163">
        <v>847</v>
      </c>
      <c r="F225" s="163">
        <v>853</v>
      </c>
      <c r="G225" s="163">
        <v>850</v>
      </c>
      <c r="H225" s="163">
        <v>857</v>
      </c>
      <c r="I225" s="163">
        <v>865</v>
      </c>
      <c r="J225" s="162">
        <v>874</v>
      </c>
      <c r="K225" s="319">
        <v>3.1877213695395513E-2</v>
      </c>
      <c r="L225" s="162">
        <v>27</v>
      </c>
      <c r="M225" s="322">
        <v>1.0404624277456647E-2</v>
      </c>
      <c r="N225" s="162">
        <v>9</v>
      </c>
      <c r="O225" s="164"/>
    </row>
    <row r="226" spans="1:15">
      <c r="A226" s="122" t="s">
        <v>276</v>
      </c>
      <c r="B226" s="161">
        <v>464</v>
      </c>
      <c r="C226" s="161">
        <v>459</v>
      </c>
      <c r="D226" s="163">
        <v>461</v>
      </c>
      <c r="E226" s="163">
        <v>458</v>
      </c>
      <c r="F226" s="163">
        <v>460</v>
      </c>
      <c r="G226" s="163">
        <v>460</v>
      </c>
      <c r="H226" s="163">
        <v>463</v>
      </c>
      <c r="I226" s="163">
        <v>467</v>
      </c>
      <c r="J226" s="162">
        <v>472</v>
      </c>
      <c r="K226" s="319">
        <v>1.7241379310344827E-2</v>
      </c>
      <c r="L226" s="162">
        <v>8</v>
      </c>
      <c r="M226" s="322">
        <v>1.0706638115631691E-2</v>
      </c>
      <c r="N226" s="162">
        <v>5</v>
      </c>
      <c r="O226" s="164"/>
    </row>
    <row r="227" spans="1:15">
      <c r="A227" s="122" t="s">
        <v>275</v>
      </c>
      <c r="B227" s="161">
        <v>344</v>
      </c>
      <c r="C227" s="161">
        <v>344</v>
      </c>
      <c r="D227" s="163">
        <v>346</v>
      </c>
      <c r="E227" s="163">
        <v>344</v>
      </c>
      <c r="F227" s="163">
        <v>344</v>
      </c>
      <c r="G227" s="163">
        <v>345</v>
      </c>
      <c r="H227" s="163">
        <v>348</v>
      </c>
      <c r="I227" s="163">
        <v>352</v>
      </c>
      <c r="J227" s="162">
        <v>355</v>
      </c>
      <c r="K227" s="319">
        <v>3.1976744186046513E-2</v>
      </c>
      <c r="L227" s="162">
        <v>11</v>
      </c>
      <c r="M227" s="322">
        <v>8.5227272727272721E-3</v>
      </c>
      <c r="N227" s="162">
        <v>3</v>
      </c>
      <c r="O227" s="164"/>
    </row>
    <row r="228" spans="1:15">
      <c r="A228" s="122" t="s">
        <v>274</v>
      </c>
      <c r="B228" s="161">
        <v>327</v>
      </c>
      <c r="C228" s="161">
        <v>325</v>
      </c>
      <c r="D228" s="163">
        <v>320</v>
      </c>
      <c r="E228" s="163">
        <v>310</v>
      </c>
      <c r="F228" s="163">
        <v>315</v>
      </c>
      <c r="G228" s="163">
        <v>326</v>
      </c>
      <c r="H228" s="163">
        <v>317</v>
      </c>
      <c r="I228" s="163">
        <v>332</v>
      </c>
      <c r="J228" s="162">
        <v>331</v>
      </c>
      <c r="K228" s="319">
        <v>1.2232415902140673E-2</v>
      </c>
      <c r="L228" s="162">
        <v>4</v>
      </c>
      <c r="M228" s="322">
        <v>-3.0120481927710845E-3</v>
      </c>
      <c r="N228" s="162">
        <v>-1</v>
      </c>
      <c r="O228" s="164"/>
    </row>
    <row r="229" spans="1:15">
      <c r="A229" s="122" t="s">
        <v>273</v>
      </c>
      <c r="B229" s="161">
        <v>2256</v>
      </c>
      <c r="C229" s="161">
        <v>2267</v>
      </c>
      <c r="D229" s="163">
        <v>2279</v>
      </c>
      <c r="E229" s="163">
        <v>2257</v>
      </c>
      <c r="F229" s="163">
        <v>2268</v>
      </c>
      <c r="G229" s="163">
        <v>2268</v>
      </c>
      <c r="H229" s="163">
        <v>2283</v>
      </c>
      <c r="I229" s="163">
        <v>2306</v>
      </c>
      <c r="J229" s="162">
        <v>2326</v>
      </c>
      <c r="K229" s="319">
        <v>3.1028368794326241E-2</v>
      </c>
      <c r="L229" s="162">
        <v>70</v>
      </c>
      <c r="M229" s="322">
        <v>8.6730268863833473E-3</v>
      </c>
      <c r="N229" s="162">
        <v>20</v>
      </c>
      <c r="O229" s="164"/>
    </row>
    <row r="230" spans="1:15">
      <c r="A230" s="122" t="s">
        <v>272</v>
      </c>
      <c r="B230" s="161">
        <v>730</v>
      </c>
      <c r="C230" s="161">
        <v>729</v>
      </c>
      <c r="D230" s="163">
        <v>731</v>
      </c>
      <c r="E230" s="163">
        <v>729</v>
      </c>
      <c r="F230" s="163">
        <v>734</v>
      </c>
      <c r="G230" s="163">
        <v>733</v>
      </c>
      <c r="H230" s="163">
        <v>737</v>
      </c>
      <c r="I230" s="163">
        <v>739</v>
      </c>
      <c r="J230" s="162">
        <v>743</v>
      </c>
      <c r="K230" s="319">
        <v>1.7808219178082191E-2</v>
      </c>
      <c r="L230" s="162">
        <v>13</v>
      </c>
      <c r="M230" s="322">
        <v>5.4127198917456026E-3</v>
      </c>
      <c r="N230" s="162">
        <v>4</v>
      </c>
      <c r="O230" s="164"/>
    </row>
    <row r="231" spans="1:15">
      <c r="A231" s="122" t="s">
        <v>271</v>
      </c>
      <c r="B231" s="161">
        <v>7551</v>
      </c>
      <c r="C231" s="161">
        <v>7568</v>
      </c>
      <c r="D231" s="163">
        <v>7585</v>
      </c>
      <c r="E231" s="163">
        <v>7494</v>
      </c>
      <c r="F231" s="163">
        <v>7521</v>
      </c>
      <c r="G231" s="163">
        <v>7498</v>
      </c>
      <c r="H231" s="163">
        <v>7538</v>
      </c>
      <c r="I231" s="163">
        <v>7696</v>
      </c>
      <c r="J231" s="162">
        <v>7750</v>
      </c>
      <c r="K231" s="319">
        <v>2.6354125281419678E-2</v>
      </c>
      <c r="L231" s="162">
        <v>199</v>
      </c>
      <c r="M231" s="322">
        <v>7.016632016632017E-3</v>
      </c>
      <c r="N231" s="162">
        <v>54</v>
      </c>
      <c r="O231" s="164"/>
    </row>
    <row r="232" spans="1:15">
      <c r="A232" s="122" t="s">
        <v>270</v>
      </c>
      <c r="B232" s="161">
        <v>2489</v>
      </c>
      <c r="C232" s="161">
        <v>2491</v>
      </c>
      <c r="D232" s="163">
        <v>2501</v>
      </c>
      <c r="E232" s="163">
        <v>2480</v>
      </c>
      <c r="F232" s="163">
        <v>2491</v>
      </c>
      <c r="G232" s="163">
        <v>2489</v>
      </c>
      <c r="H232" s="163">
        <v>2507</v>
      </c>
      <c r="I232" s="163">
        <v>2530</v>
      </c>
      <c r="J232" s="162">
        <v>2551</v>
      </c>
      <c r="K232" s="319">
        <v>2.4909602249899559E-2</v>
      </c>
      <c r="L232" s="162">
        <v>62</v>
      </c>
      <c r="M232" s="322">
        <v>8.3003952569169967E-3</v>
      </c>
      <c r="N232" s="162">
        <v>21</v>
      </c>
      <c r="O232" s="164"/>
    </row>
    <row r="233" spans="1:15">
      <c r="A233" s="122" t="s">
        <v>269</v>
      </c>
      <c r="B233" s="161">
        <v>429</v>
      </c>
      <c r="C233" s="161">
        <v>427</v>
      </c>
      <c r="D233" s="163">
        <v>429</v>
      </c>
      <c r="E233" s="163">
        <v>426</v>
      </c>
      <c r="F233" s="163">
        <v>426</v>
      </c>
      <c r="G233" s="163">
        <v>426</v>
      </c>
      <c r="H233" s="163">
        <v>430</v>
      </c>
      <c r="I233" s="163">
        <v>434</v>
      </c>
      <c r="J233" s="162">
        <v>437</v>
      </c>
      <c r="K233" s="319">
        <v>1.8648018648018648E-2</v>
      </c>
      <c r="L233" s="162">
        <v>8</v>
      </c>
      <c r="M233" s="322">
        <v>6.9124423963133645E-3</v>
      </c>
      <c r="N233" s="162">
        <v>3</v>
      </c>
      <c r="O233" s="164"/>
    </row>
    <row r="234" spans="1:15">
      <c r="A234" s="122" t="s">
        <v>268</v>
      </c>
      <c r="B234" s="161">
        <v>3026</v>
      </c>
      <c r="C234" s="161">
        <v>2990</v>
      </c>
      <c r="D234" s="163">
        <v>3003</v>
      </c>
      <c r="E234" s="163">
        <v>2977</v>
      </c>
      <c r="F234" s="163">
        <v>2991</v>
      </c>
      <c r="G234" s="163">
        <v>2989</v>
      </c>
      <c r="H234" s="163">
        <v>3010</v>
      </c>
      <c r="I234" s="163">
        <v>3039</v>
      </c>
      <c r="J234" s="162">
        <v>3067</v>
      </c>
      <c r="K234" s="319">
        <v>1.3549239920687376E-2</v>
      </c>
      <c r="L234" s="162">
        <v>41</v>
      </c>
      <c r="M234" s="322">
        <v>9.2135570911484038E-3</v>
      </c>
      <c r="N234" s="162">
        <v>28</v>
      </c>
      <c r="O234" s="164"/>
    </row>
    <row r="235" spans="1:15">
      <c r="A235" s="122"/>
      <c r="B235" s="161"/>
      <c r="C235" s="161"/>
      <c r="D235" s="163"/>
      <c r="E235" s="163"/>
      <c r="F235" s="163"/>
      <c r="G235" s="163"/>
      <c r="H235" s="163"/>
      <c r="I235" s="163"/>
      <c r="J235" s="162"/>
      <c r="K235" s="319"/>
      <c r="L235" s="162"/>
      <c r="M235" s="322"/>
      <c r="N235" s="162"/>
      <c r="O235" s="164"/>
    </row>
    <row r="236" spans="1:15">
      <c r="A236" s="122" t="s">
        <v>267</v>
      </c>
      <c r="B236" s="161">
        <v>36324</v>
      </c>
      <c r="C236" s="161">
        <v>36500</v>
      </c>
      <c r="D236" s="163">
        <v>37438</v>
      </c>
      <c r="E236" s="163">
        <v>37899</v>
      </c>
      <c r="F236" s="163">
        <v>38461</v>
      </c>
      <c r="G236" s="163">
        <v>39099</v>
      </c>
      <c r="H236" s="163">
        <v>39599</v>
      </c>
      <c r="I236" s="163">
        <v>40390</v>
      </c>
      <c r="J236" s="162">
        <v>41106</v>
      </c>
      <c r="K236" s="319">
        <v>0.13164849686157912</v>
      </c>
      <c r="L236" s="162">
        <v>4782</v>
      </c>
      <c r="M236" s="322">
        <v>1.7727160188165388E-2</v>
      </c>
      <c r="N236" s="162">
        <v>716</v>
      </c>
      <c r="O236" s="164"/>
    </row>
    <row r="237" spans="1:15">
      <c r="A237" s="122" t="s">
        <v>266</v>
      </c>
      <c r="B237" s="161">
        <v>1363</v>
      </c>
      <c r="C237" s="161">
        <v>1370</v>
      </c>
      <c r="D237" s="163">
        <v>1395</v>
      </c>
      <c r="E237" s="163">
        <v>1406</v>
      </c>
      <c r="F237" s="163">
        <v>1422</v>
      </c>
      <c r="G237" s="163">
        <v>1448</v>
      </c>
      <c r="H237" s="163">
        <v>1458</v>
      </c>
      <c r="I237" s="163">
        <v>1485</v>
      </c>
      <c r="J237" s="162">
        <v>1559</v>
      </c>
      <c r="K237" s="319">
        <v>0.1438004402054292</v>
      </c>
      <c r="L237" s="162">
        <v>196</v>
      </c>
      <c r="M237" s="322">
        <v>4.9831649831649831E-2</v>
      </c>
      <c r="N237" s="162">
        <v>74</v>
      </c>
      <c r="O237" s="164"/>
    </row>
    <row r="238" spans="1:15">
      <c r="A238" s="122" t="s">
        <v>265</v>
      </c>
      <c r="B238" s="161">
        <v>1077</v>
      </c>
      <c r="C238" s="161">
        <v>1067</v>
      </c>
      <c r="D238" s="163">
        <v>1093</v>
      </c>
      <c r="E238" s="163">
        <v>1105</v>
      </c>
      <c r="F238" s="163">
        <v>1127</v>
      </c>
      <c r="G238" s="163">
        <v>1165</v>
      </c>
      <c r="H238" s="163">
        <v>1269</v>
      </c>
      <c r="I238" s="163">
        <v>1353</v>
      </c>
      <c r="J238" s="162">
        <v>1452</v>
      </c>
      <c r="K238" s="319">
        <v>0.34818941504178275</v>
      </c>
      <c r="L238" s="162">
        <v>375</v>
      </c>
      <c r="M238" s="322">
        <v>7.3170731707317069E-2</v>
      </c>
      <c r="N238" s="162">
        <v>99</v>
      </c>
      <c r="O238" s="164"/>
    </row>
    <row r="239" spans="1:15">
      <c r="A239" s="122" t="s">
        <v>264</v>
      </c>
      <c r="B239" s="161">
        <v>766</v>
      </c>
      <c r="C239" s="161">
        <v>790</v>
      </c>
      <c r="D239" s="163">
        <v>809</v>
      </c>
      <c r="E239" s="163">
        <v>827</v>
      </c>
      <c r="F239" s="163">
        <v>844</v>
      </c>
      <c r="G239" s="163">
        <v>873</v>
      </c>
      <c r="H239" s="163">
        <v>877</v>
      </c>
      <c r="I239" s="163">
        <v>883</v>
      </c>
      <c r="J239" s="162">
        <v>923</v>
      </c>
      <c r="K239" s="319">
        <v>0.20496083550913838</v>
      </c>
      <c r="L239" s="162">
        <v>157</v>
      </c>
      <c r="M239" s="322">
        <v>4.5300113250283124E-2</v>
      </c>
      <c r="N239" s="162">
        <v>40</v>
      </c>
      <c r="O239" s="164"/>
    </row>
    <row r="240" spans="1:15">
      <c r="A240" s="122" t="s">
        <v>263</v>
      </c>
      <c r="B240" s="161">
        <v>1811</v>
      </c>
      <c r="C240" s="161">
        <v>1856</v>
      </c>
      <c r="D240" s="163">
        <v>1892</v>
      </c>
      <c r="E240" s="163">
        <v>1935</v>
      </c>
      <c r="F240" s="163">
        <v>1971</v>
      </c>
      <c r="G240" s="163">
        <v>2045</v>
      </c>
      <c r="H240" s="163">
        <v>2077</v>
      </c>
      <c r="I240" s="163">
        <v>2131</v>
      </c>
      <c r="J240" s="162">
        <v>2176</v>
      </c>
      <c r="K240" s="319">
        <v>0.20154610712313639</v>
      </c>
      <c r="L240" s="162">
        <v>365</v>
      </c>
      <c r="M240" s="322">
        <v>2.1116846550915062E-2</v>
      </c>
      <c r="N240" s="162">
        <v>45</v>
      </c>
      <c r="O240" s="164"/>
    </row>
    <row r="241" spans="1:15">
      <c r="A241" s="122" t="s">
        <v>262</v>
      </c>
      <c r="B241" s="161">
        <v>1470</v>
      </c>
      <c r="C241" s="161">
        <v>1476</v>
      </c>
      <c r="D241" s="163">
        <v>1504</v>
      </c>
      <c r="E241" s="163">
        <v>1521</v>
      </c>
      <c r="F241" s="163">
        <v>1550</v>
      </c>
      <c r="G241" s="163">
        <v>1585</v>
      </c>
      <c r="H241" s="163">
        <v>1599</v>
      </c>
      <c r="I241" s="163">
        <v>1629</v>
      </c>
      <c r="J241" s="162">
        <v>1657</v>
      </c>
      <c r="K241" s="319">
        <v>0.1272108843537415</v>
      </c>
      <c r="L241" s="162">
        <v>187</v>
      </c>
      <c r="M241" s="322">
        <v>1.7188459177409455E-2</v>
      </c>
      <c r="N241" s="162">
        <v>28</v>
      </c>
      <c r="O241" s="164"/>
    </row>
    <row r="242" spans="1:15">
      <c r="A242" s="122" t="s">
        <v>211</v>
      </c>
      <c r="B242" s="161">
        <v>7547</v>
      </c>
      <c r="C242" s="161">
        <v>7631</v>
      </c>
      <c r="D242" s="163">
        <v>7767</v>
      </c>
      <c r="E242" s="163">
        <v>7837</v>
      </c>
      <c r="F242" s="163">
        <v>7930</v>
      </c>
      <c r="G242" s="163">
        <v>8072</v>
      </c>
      <c r="H242" s="163">
        <v>8137</v>
      </c>
      <c r="I242" s="163">
        <v>8279</v>
      </c>
      <c r="J242" s="162">
        <v>8378</v>
      </c>
      <c r="K242" s="319">
        <v>0.11010997747449318</v>
      </c>
      <c r="L242" s="162">
        <v>831</v>
      </c>
      <c r="M242" s="322">
        <v>1.1957965937915207E-2</v>
      </c>
      <c r="N242" s="162">
        <v>99</v>
      </c>
      <c r="O242" s="164"/>
    </row>
    <row r="243" spans="1:15">
      <c r="A243" s="122" t="s">
        <v>261</v>
      </c>
      <c r="B243" s="161">
        <v>22290</v>
      </c>
      <c r="C243" s="161">
        <v>22310</v>
      </c>
      <c r="D243" s="163">
        <v>22978</v>
      </c>
      <c r="E243" s="163">
        <v>23268</v>
      </c>
      <c r="F243" s="163">
        <v>23617</v>
      </c>
      <c r="G243" s="163">
        <v>23911</v>
      </c>
      <c r="H243" s="163">
        <v>24182</v>
      </c>
      <c r="I243" s="163">
        <v>24630</v>
      </c>
      <c r="J243" s="162">
        <v>24961</v>
      </c>
      <c r="K243" s="319">
        <v>0.11982951996410947</v>
      </c>
      <c r="L243" s="162">
        <v>2671</v>
      </c>
      <c r="M243" s="322">
        <v>1.3438895655704426E-2</v>
      </c>
      <c r="N243" s="162">
        <v>331</v>
      </c>
      <c r="O243" s="164"/>
    </row>
    <row r="244" spans="1:15">
      <c r="A244" s="122"/>
      <c r="B244" s="161"/>
      <c r="C244" s="161"/>
      <c r="D244" s="163"/>
      <c r="E244" s="163"/>
      <c r="F244" s="163"/>
      <c r="G244" s="163"/>
      <c r="H244" s="163"/>
      <c r="I244" s="163"/>
      <c r="J244" s="162"/>
      <c r="K244" s="319"/>
      <c r="L244" s="162"/>
      <c r="M244" s="322"/>
      <c r="N244" s="162"/>
      <c r="O244" s="164"/>
    </row>
    <row r="245" spans="1:15">
      <c r="A245" s="122" t="s">
        <v>260</v>
      </c>
      <c r="B245" s="161">
        <v>58218</v>
      </c>
      <c r="C245" s="161">
        <v>58501</v>
      </c>
      <c r="D245" s="163">
        <v>59184</v>
      </c>
      <c r="E245" s="163">
        <v>59788</v>
      </c>
      <c r="F245" s="163">
        <v>60640</v>
      </c>
      <c r="G245" s="163">
        <v>61448</v>
      </c>
      <c r="H245" s="163">
        <v>62641</v>
      </c>
      <c r="I245" s="163">
        <v>64599</v>
      </c>
      <c r="J245" s="162">
        <v>67456</v>
      </c>
      <c r="K245" s="319">
        <v>0.15867944621938232</v>
      </c>
      <c r="L245" s="162">
        <v>9238</v>
      </c>
      <c r="M245" s="322">
        <v>4.4226690815647299E-2</v>
      </c>
      <c r="N245" s="162">
        <v>2857</v>
      </c>
      <c r="O245" s="164"/>
    </row>
    <row r="246" spans="1:15">
      <c r="A246" s="122" t="s">
        <v>259</v>
      </c>
      <c r="B246" s="161">
        <v>8893</v>
      </c>
      <c r="C246" s="161">
        <v>8973</v>
      </c>
      <c r="D246" s="163">
        <v>9118</v>
      </c>
      <c r="E246" s="163">
        <v>9404</v>
      </c>
      <c r="F246" s="163">
        <v>9619</v>
      </c>
      <c r="G246" s="163">
        <v>9832</v>
      </c>
      <c r="H246" s="163">
        <v>9997</v>
      </c>
      <c r="I246" s="163">
        <v>10442</v>
      </c>
      <c r="J246" s="162">
        <v>11000</v>
      </c>
      <c r="K246" s="319">
        <v>0.23692792083661307</v>
      </c>
      <c r="L246" s="162">
        <v>2107</v>
      </c>
      <c r="M246" s="322">
        <v>5.3438038689906146E-2</v>
      </c>
      <c r="N246" s="162">
        <v>558</v>
      </c>
      <c r="O246" s="164"/>
    </row>
    <row r="247" spans="1:15">
      <c r="A247" s="122" t="s">
        <v>258</v>
      </c>
      <c r="B247" s="161">
        <v>38</v>
      </c>
      <c r="C247" s="161">
        <v>44</v>
      </c>
      <c r="D247" s="163">
        <v>45</v>
      </c>
      <c r="E247" s="163">
        <v>45</v>
      </c>
      <c r="F247" s="163">
        <v>46</v>
      </c>
      <c r="G247" s="163">
        <v>46</v>
      </c>
      <c r="H247" s="163">
        <v>52</v>
      </c>
      <c r="I247" s="163">
        <v>53</v>
      </c>
      <c r="J247" s="162">
        <v>57</v>
      </c>
      <c r="K247" s="319">
        <v>0.5</v>
      </c>
      <c r="L247" s="162">
        <v>19</v>
      </c>
      <c r="M247" s="322">
        <v>7.5471698113207544E-2</v>
      </c>
      <c r="N247" s="162">
        <v>4</v>
      </c>
      <c r="O247" s="164"/>
    </row>
    <row r="248" spans="1:15">
      <c r="A248" s="122" t="s">
        <v>257</v>
      </c>
      <c r="B248" s="161">
        <v>447</v>
      </c>
      <c r="C248" s="161">
        <v>442</v>
      </c>
      <c r="D248" s="163">
        <v>449</v>
      </c>
      <c r="E248" s="163">
        <v>456</v>
      </c>
      <c r="F248" s="163">
        <v>469</v>
      </c>
      <c r="G248" s="163">
        <v>468</v>
      </c>
      <c r="H248" s="163">
        <v>471</v>
      </c>
      <c r="I248" s="163">
        <v>477</v>
      </c>
      <c r="J248" s="162">
        <v>485</v>
      </c>
      <c r="K248" s="319">
        <v>8.5011185682326629E-2</v>
      </c>
      <c r="L248" s="162">
        <v>38</v>
      </c>
      <c r="M248" s="322">
        <v>1.6771488469601678E-2</v>
      </c>
      <c r="N248" s="162">
        <v>8</v>
      </c>
      <c r="O248" s="164"/>
    </row>
    <row r="249" spans="1:15">
      <c r="A249" s="122" t="s">
        <v>256</v>
      </c>
      <c r="B249" s="161">
        <v>616</v>
      </c>
      <c r="C249" s="161">
        <v>634</v>
      </c>
      <c r="D249" s="163">
        <v>632</v>
      </c>
      <c r="E249" s="163">
        <v>632</v>
      </c>
      <c r="F249" s="163">
        <v>633</v>
      </c>
      <c r="G249" s="163">
        <v>643</v>
      </c>
      <c r="H249" s="163">
        <v>646</v>
      </c>
      <c r="I249" s="163">
        <v>655</v>
      </c>
      <c r="J249" s="162">
        <v>674</v>
      </c>
      <c r="K249" s="319">
        <v>9.4155844155844159E-2</v>
      </c>
      <c r="L249" s="162">
        <v>58</v>
      </c>
      <c r="M249" s="322">
        <v>2.9007633587786259E-2</v>
      </c>
      <c r="N249" s="162">
        <v>19</v>
      </c>
      <c r="O249" s="164"/>
    </row>
    <row r="250" spans="1:15">
      <c r="A250" s="122" t="s">
        <v>255</v>
      </c>
      <c r="B250" s="161">
        <v>31605</v>
      </c>
      <c r="C250" s="161">
        <v>31728</v>
      </c>
      <c r="D250" s="163">
        <v>32024</v>
      </c>
      <c r="E250" s="163">
        <v>32071</v>
      </c>
      <c r="F250" s="163">
        <v>32310</v>
      </c>
      <c r="G250" s="163">
        <v>32523</v>
      </c>
      <c r="H250" s="163">
        <v>33022</v>
      </c>
      <c r="I250" s="163">
        <v>33669</v>
      </c>
      <c r="J250" s="162">
        <v>34628</v>
      </c>
      <c r="K250" s="319">
        <v>9.5649422559721559E-2</v>
      </c>
      <c r="L250" s="162">
        <v>3023</v>
      </c>
      <c r="M250" s="322">
        <v>2.8483174433455109E-2</v>
      </c>
      <c r="N250" s="162">
        <v>959</v>
      </c>
      <c r="O250" s="164"/>
    </row>
    <row r="251" spans="1:15">
      <c r="A251" s="122" t="s">
        <v>254</v>
      </c>
      <c r="B251" s="161">
        <v>243</v>
      </c>
      <c r="C251" s="161">
        <v>249</v>
      </c>
      <c r="D251" s="163">
        <v>254</v>
      </c>
      <c r="E251" s="163">
        <v>259</v>
      </c>
      <c r="F251" s="163">
        <v>265</v>
      </c>
      <c r="G251" s="163">
        <v>273</v>
      </c>
      <c r="H251" s="163">
        <v>282</v>
      </c>
      <c r="I251" s="163">
        <v>296</v>
      </c>
      <c r="J251" s="162">
        <v>318</v>
      </c>
      <c r="K251" s="319">
        <v>0.30864197530864196</v>
      </c>
      <c r="L251" s="162">
        <v>75</v>
      </c>
      <c r="M251" s="322">
        <v>7.4324324324324328E-2</v>
      </c>
      <c r="N251" s="162">
        <v>22</v>
      </c>
      <c r="O251" s="164"/>
    </row>
    <row r="252" spans="1:15">
      <c r="A252" s="122" t="s">
        <v>253</v>
      </c>
      <c r="B252" s="161">
        <v>1400</v>
      </c>
      <c r="C252" s="161">
        <v>1404</v>
      </c>
      <c r="D252" s="163">
        <v>1401</v>
      </c>
      <c r="E252" s="163">
        <v>1405</v>
      </c>
      <c r="F252" s="163">
        <v>1413</v>
      </c>
      <c r="G252" s="163">
        <v>1411</v>
      </c>
      <c r="H252" s="163">
        <v>1415</v>
      </c>
      <c r="I252" s="163">
        <v>1427</v>
      </c>
      <c r="J252" s="162">
        <v>1454</v>
      </c>
      <c r="K252" s="319">
        <v>3.8571428571428569E-2</v>
      </c>
      <c r="L252" s="162">
        <v>54</v>
      </c>
      <c r="M252" s="322">
        <v>1.8920812894183601E-2</v>
      </c>
      <c r="N252" s="162">
        <v>27</v>
      </c>
      <c r="O252" s="164"/>
    </row>
    <row r="253" spans="1:15">
      <c r="A253" s="122" t="s">
        <v>252</v>
      </c>
      <c r="B253" s="161">
        <v>14976</v>
      </c>
      <c r="C253" s="161">
        <v>15027</v>
      </c>
      <c r="D253" s="163">
        <v>15261</v>
      </c>
      <c r="E253" s="163">
        <v>15516</v>
      </c>
      <c r="F253" s="163">
        <v>15885</v>
      </c>
      <c r="G253" s="163">
        <v>16252</v>
      </c>
      <c r="H253" s="163">
        <v>16756</v>
      </c>
      <c r="I253" s="163">
        <v>17580</v>
      </c>
      <c r="J253" s="162">
        <v>18840</v>
      </c>
      <c r="K253" s="319">
        <v>0.25801282051282054</v>
      </c>
      <c r="L253" s="162">
        <v>3864</v>
      </c>
      <c r="M253" s="322">
        <v>7.1672354948805458E-2</v>
      </c>
      <c r="N253" s="162">
        <v>1260</v>
      </c>
      <c r="O253" s="164"/>
    </row>
    <row r="254" spans="1:15">
      <c r="A254" s="122"/>
      <c r="B254" s="161"/>
      <c r="C254" s="161"/>
      <c r="D254" s="163"/>
      <c r="E254" s="163"/>
      <c r="F254" s="163"/>
      <c r="G254" s="163"/>
      <c r="H254" s="163"/>
      <c r="I254" s="163"/>
      <c r="J254" s="162"/>
      <c r="K254" s="319"/>
      <c r="L254" s="162"/>
      <c r="M254" s="322"/>
      <c r="N254" s="162"/>
      <c r="O254" s="164"/>
    </row>
    <row r="255" spans="1:15">
      <c r="A255" s="122" t="s">
        <v>251</v>
      </c>
      <c r="B255" s="161">
        <v>32588</v>
      </c>
      <c r="C255" s="161">
        <v>32469</v>
      </c>
      <c r="D255" s="163">
        <v>33246</v>
      </c>
      <c r="E255" s="163">
        <v>34644</v>
      </c>
      <c r="F255" s="163">
        <v>35690</v>
      </c>
      <c r="G255" s="163">
        <v>36905</v>
      </c>
      <c r="H255" s="163">
        <v>37776</v>
      </c>
      <c r="I255" s="163">
        <v>36194</v>
      </c>
      <c r="J255" s="162">
        <v>35150</v>
      </c>
      <c r="K255" s="319">
        <v>7.8617896158095002E-2</v>
      </c>
      <c r="L255" s="162">
        <v>2562</v>
      </c>
      <c r="M255" s="322">
        <v>-2.8844559871801956E-2</v>
      </c>
      <c r="N255" s="162">
        <v>-1044</v>
      </c>
      <c r="O255" s="164"/>
    </row>
    <row r="256" spans="1:15">
      <c r="A256" s="122" t="s">
        <v>250</v>
      </c>
      <c r="B256" s="161">
        <v>801</v>
      </c>
      <c r="C256" s="161">
        <v>811</v>
      </c>
      <c r="D256" s="163">
        <v>838</v>
      </c>
      <c r="E256" s="163">
        <v>882</v>
      </c>
      <c r="F256" s="163">
        <v>918</v>
      </c>
      <c r="G256" s="163">
        <v>1021</v>
      </c>
      <c r="H256" s="163">
        <v>1112</v>
      </c>
      <c r="I256" s="163">
        <v>1073</v>
      </c>
      <c r="J256" s="162">
        <v>1040</v>
      </c>
      <c r="K256" s="319">
        <v>0.29837702871410737</v>
      </c>
      <c r="L256" s="162">
        <v>239</v>
      </c>
      <c r="M256" s="322">
        <v>-3.0754892823858342E-2</v>
      </c>
      <c r="N256" s="162">
        <v>-33</v>
      </c>
      <c r="O256" s="164"/>
    </row>
    <row r="257" spans="1:15">
      <c r="A257" s="122" t="s">
        <v>249</v>
      </c>
      <c r="B257" s="161">
        <v>1755</v>
      </c>
      <c r="C257" s="161">
        <v>1738</v>
      </c>
      <c r="D257" s="163">
        <v>1784</v>
      </c>
      <c r="E257" s="163">
        <v>1871</v>
      </c>
      <c r="F257" s="163">
        <v>2038</v>
      </c>
      <c r="G257" s="163">
        <v>2142</v>
      </c>
      <c r="H257" s="163">
        <v>2199</v>
      </c>
      <c r="I257" s="163">
        <v>2113</v>
      </c>
      <c r="J257" s="162">
        <v>2048</v>
      </c>
      <c r="K257" s="319">
        <v>0.16695156695156696</v>
      </c>
      <c r="L257" s="162">
        <v>293</v>
      </c>
      <c r="M257" s="322">
        <v>-3.0761949834358732E-2</v>
      </c>
      <c r="N257" s="162">
        <v>-65</v>
      </c>
      <c r="O257" s="164"/>
    </row>
    <row r="258" spans="1:15">
      <c r="A258" s="122" t="s">
        <v>248</v>
      </c>
      <c r="B258" s="161">
        <v>9089</v>
      </c>
      <c r="C258" s="161">
        <v>9081</v>
      </c>
      <c r="D258" s="163">
        <v>9269</v>
      </c>
      <c r="E258" s="163">
        <v>9877</v>
      </c>
      <c r="F258" s="163">
        <v>10387</v>
      </c>
      <c r="G258" s="163">
        <v>10829</v>
      </c>
      <c r="H258" s="163">
        <v>11091</v>
      </c>
      <c r="I258" s="163">
        <v>10606</v>
      </c>
      <c r="J258" s="162">
        <v>10291</v>
      </c>
      <c r="K258" s="319">
        <v>0.13224777203212676</v>
      </c>
      <c r="L258" s="162">
        <v>1202</v>
      </c>
      <c r="M258" s="322">
        <v>-2.9700169715255516E-2</v>
      </c>
      <c r="N258" s="162">
        <v>-315</v>
      </c>
      <c r="O258" s="164"/>
    </row>
    <row r="259" spans="1:15">
      <c r="A259" s="122" t="s">
        <v>247</v>
      </c>
      <c r="B259" s="161">
        <v>20943</v>
      </c>
      <c r="C259" s="161">
        <v>20839</v>
      </c>
      <c r="D259" s="163">
        <v>21355</v>
      </c>
      <c r="E259" s="163">
        <v>22014</v>
      </c>
      <c r="F259" s="163">
        <v>22347</v>
      </c>
      <c r="G259" s="163">
        <v>22913</v>
      </c>
      <c r="H259" s="163">
        <v>23374</v>
      </c>
      <c r="I259" s="163">
        <v>22402</v>
      </c>
      <c r="J259" s="162">
        <v>21771</v>
      </c>
      <c r="K259" s="319">
        <v>3.9535883111302107E-2</v>
      </c>
      <c r="L259" s="162">
        <v>828</v>
      </c>
      <c r="M259" s="322">
        <v>-2.8167127935005802E-2</v>
      </c>
      <c r="N259" s="162">
        <v>-631</v>
      </c>
      <c r="O259" s="164"/>
    </row>
    <row r="260" spans="1:15">
      <c r="A260" s="122"/>
      <c r="B260" s="161"/>
      <c r="C260" s="161"/>
      <c r="D260" s="163"/>
      <c r="E260" s="163"/>
      <c r="F260" s="163"/>
      <c r="G260" s="163"/>
      <c r="H260" s="163"/>
      <c r="I260" s="163"/>
      <c r="J260" s="162"/>
      <c r="K260" s="319"/>
      <c r="L260" s="162"/>
      <c r="M260" s="322"/>
      <c r="N260" s="162"/>
      <c r="O260" s="164"/>
    </row>
    <row r="261" spans="1:15">
      <c r="A261" s="122" t="s">
        <v>246</v>
      </c>
      <c r="B261" s="161">
        <v>516564</v>
      </c>
      <c r="C261" s="161">
        <v>519975</v>
      </c>
      <c r="D261" s="163">
        <v>530860</v>
      </c>
      <c r="E261" s="163">
        <v>539776</v>
      </c>
      <c r="F261" s="163">
        <v>551633</v>
      </c>
      <c r="G261" s="163">
        <v>560909</v>
      </c>
      <c r="H261" s="163">
        <v>573038</v>
      </c>
      <c r="I261" s="163">
        <v>590475</v>
      </c>
      <c r="J261" s="162">
        <v>606425</v>
      </c>
      <c r="K261" s="319">
        <v>0.17395908348239522</v>
      </c>
      <c r="L261" s="162">
        <v>89861</v>
      </c>
      <c r="M261" s="322">
        <v>2.7012151234175875E-2</v>
      </c>
      <c r="N261" s="162">
        <v>15950</v>
      </c>
      <c r="O261" s="164"/>
    </row>
    <row r="262" spans="1:15">
      <c r="A262" s="122" t="s">
        <v>245</v>
      </c>
      <c r="B262" s="161">
        <v>9555</v>
      </c>
      <c r="C262" s="161">
        <v>9617</v>
      </c>
      <c r="D262" s="163">
        <v>9747</v>
      </c>
      <c r="E262" s="163">
        <v>9849</v>
      </c>
      <c r="F262" s="163">
        <v>10016</v>
      </c>
      <c r="G262" s="163">
        <v>10114</v>
      </c>
      <c r="H262" s="163">
        <v>10191</v>
      </c>
      <c r="I262" s="163">
        <v>10319</v>
      </c>
      <c r="J262" s="162">
        <v>10371</v>
      </c>
      <c r="K262" s="319">
        <v>8.5400313971742539E-2</v>
      </c>
      <c r="L262" s="162">
        <v>816</v>
      </c>
      <c r="M262" s="322">
        <v>5.0392479891462347E-3</v>
      </c>
      <c r="N262" s="162">
        <v>52</v>
      </c>
      <c r="O262" s="164"/>
    </row>
    <row r="263" spans="1:15">
      <c r="A263" s="122" t="s">
        <v>244</v>
      </c>
      <c r="B263" s="165">
        <v>26263</v>
      </c>
      <c r="C263" s="161">
        <v>26662</v>
      </c>
      <c r="D263" s="163">
        <v>27082</v>
      </c>
      <c r="E263" s="163">
        <v>27384</v>
      </c>
      <c r="F263" s="163">
        <v>27892</v>
      </c>
      <c r="G263" s="163">
        <v>28182</v>
      </c>
      <c r="H263" s="163">
        <v>28250</v>
      </c>
      <c r="I263" s="163">
        <v>28707</v>
      </c>
      <c r="J263" s="162">
        <v>29527</v>
      </c>
      <c r="K263" s="319">
        <v>0.12428130830445874</v>
      </c>
      <c r="L263" s="162">
        <v>3264</v>
      </c>
      <c r="M263" s="322">
        <v>2.8564461629567703E-2</v>
      </c>
      <c r="N263" s="162">
        <v>820</v>
      </c>
      <c r="O263" s="164"/>
    </row>
    <row r="264" spans="1:15">
      <c r="A264" s="122" t="s">
        <v>243</v>
      </c>
      <c r="B264" s="165"/>
      <c r="C264" s="165">
        <v>0</v>
      </c>
      <c r="D264" s="167">
        <v>0</v>
      </c>
      <c r="E264" s="167">
        <v>0</v>
      </c>
      <c r="F264" s="167">
        <v>0</v>
      </c>
      <c r="G264" s="167">
        <v>0</v>
      </c>
      <c r="H264" s="167">
        <v>0</v>
      </c>
      <c r="I264" s="167">
        <v>0</v>
      </c>
      <c r="J264" s="166">
        <v>0</v>
      </c>
      <c r="K264" s="319" t="s">
        <v>507</v>
      </c>
      <c r="L264" s="166" t="s">
        <v>507</v>
      </c>
      <c r="M264" s="322" t="s">
        <v>507</v>
      </c>
      <c r="N264" s="166" t="s">
        <v>507</v>
      </c>
      <c r="O264" s="164"/>
    </row>
    <row r="265" spans="1:15">
      <c r="A265" s="122" t="s">
        <v>242</v>
      </c>
      <c r="B265" s="161">
        <v>368</v>
      </c>
      <c r="C265" s="161">
        <v>370</v>
      </c>
      <c r="D265" s="163">
        <v>375</v>
      </c>
      <c r="E265" s="163">
        <v>376</v>
      </c>
      <c r="F265" s="163">
        <v>379</v>
      </c>
      <c r="G265" s="163">
        <v>383</v>
      </c>
      <c r="H265" s="163">
        <v>382</v>
      </c>
      <c r="I265" s="163">
        <v>389</v>
      </c>
      <c r="J265" s="162">
        <v>392</v>
      </c>
      <c r="K265" s="319">
        <v>6.5217391304347824E-2</v>
      </c>
      <c r="L265" s="162">
        <v>24</v>
      </c>
      <c r="M265" s="322">
        <v>7.7120822622107968E-3</v>
      </c>
      <c r="N265" s="162">
        <v>3</v>
      </c>
      <c r="O265" s="164"/>
    </row>
    <row r="266" spans="1:15">
      <c r="A266" s="122" t="s">
        <v>241</v>
      </c>
      <c r="B266" s="161">
        <v>9796</v>
      </c>
      <c r="C266" s="161">
        <v>9852</v>
      </c>
      <c r="D266" s="163">
        <v>9951</v>
      </c>
      <c r="E266" s="163">
        <v>10058</v>
      </c>
      <c r="F266" s="163">
        <v>10188</v>
      </c>
      <c r="G266" s="163">
        <v>10269</v>
      </c>
      <c r="H266" s="163">
        <v>10214</v>
      </c>
      <c r="I266" s="163">
        <v>10325</v>
      </c>
      <c r="J266" s="162">
        <v>10334</v>
      </c>
      <c r="K266" s="319">
        <v>5.4920375663536136E-2</v>
      </c>
      <c r="L266" s="162">
        <v>538</v>
      </c>
      <c r="M266" s="322">
        <v>8.7167070217917674E-4</v>
      </c>
      <c r="N266" s="162">
        <v>9</v>
      </c>
      <c r="O266" s="164"/>
    </row>
    <row r="267" spans="1:15">
      <c r="A267" s="122" t="s">
        <v>240</v>
      </c>
      <c r="B267" s="161">
        <v>1742</v>
      </c>
      <c r="C267" s="161">
        <v>1830</v>
      </c>
      <c r="D267" s="163">
        <v>1870</v>
      </c>
      <c r="E267" s="163">
        <v>1909</v>
      </c>
      <c r="F267" s="163">
        <v>1960</v>
      </c>
      <c r="G267" s="163">
        <v>2005</v>
      </c>
      <c r="H267" s="163">
        <v>2127</v>
      </c>
      <c r="I267" s="163">
        <v>2169</v>
      </c>
      <c r="J267" s="162">
        <v>2202</v>
      </c>
      <c r="K267" s="319">
        <v>0.26406429391504016</v>
      </c>
      <c r="L267" s="162">
        <v>460</v>
      </c>
      <c r="M267" s="322">
        <v>1.5214384508990318E-2</v>
      </c>
      <c r="N267" s="162">
        <v>33</v>
      </c>
      <c r="O267" s="164"/>
    </row>
    <row r="268" spans="1:15">
      <c r="A268" s="122" t="s">
        <v>239</v>
      </c>
      <c r="B268" s="161">
        <v>21415</v>
      </c>
      <c r="C268" s="161">
        <v>22220</v>
      </c>
      <c r="D268" s="163">
        <v>23169</v>
      </c>
      <c r="E268" s="163">
        <v>23657</v>
      </c>
      <c r="F268" s="163">
        <v>24631</v>
      </c>
      <c r="G268" s="163">
        <v>25977</v>
      </c>
      <c r="H268" s="163">
        <v>27098</v>
      </c>
      <c r="I268" s="163">
        <v>28949</v>
      </c>
      <c r="J268" s="162">
        <v>32204</v>
      </c>
      <c r="K268" s="319">
        <v>0.50380574363763719</v>
      </c>
      <c r="L268" s="162">
        <v>10789</v>
      </c>
      <c r="M268" s="322">
        <v>0.11243911706794708</v>
      </c>
      <c r="N268" s="162">
        <v>3255</v>
      </c>
      <c r="O268" s="164"/>
    </row>
    <row r="269" spans="1:15">
      <c r="A269" s="122" t="s">
        <v>238</v>
      </c>
      <c r="B269" s="161">
        <v>2436</v>
      </c>
      <c r="C269" s="161">
        <v>2468</v>
      </c>
      <c r="D269" s="163">
        <v>2541</v>
      </c>
      <c r="E269" s="163">
        <v>2690</v>
      </c>
      <c r="F269" s="163">
        <v>2846</v>
      </c>
      <c r="G269" s="163">
        <v>2998</v>
      </c>
      <c r="H269" s="163">
        <v>3156</v>
      </c>
      <c r="I269" s="163">
        <v>3396</v>
      </c>
      <c r="J269" s="162">
        <v>3757</v>
      </c>
      <c r="K269" s="319">
        <v>0.54228243021346467</v>
      </c>
      <c r="L269" s="162">
        <v>1321</v>
      </c>
      <c r="M269" s="322">
        <v>0.106301531213192</v>
      </c>
      <c r="N269" s="162">
        <v>361</v>
      </c>
      <c r="O269" s="164"/>
    </row>
    <row r="270" spans="1:15">
      <c r="A270" s="122" t="s">
        <v>237</v>
      </c>
      <c r="B270" s="161">
        <v>119</v>
      </c>
      <c r="C270" s="161">
        <v>120</v>
      </c>
      <c r="D270" s="163">
        <v>120</v>
      </c>
      <c r="E270" s="163">
        <v>121</v>
      </c>
      <c r="F270" s="163">
        <v>122</v>
      </c>
      <c r="G270" s="163">
        <v>124</v>
      </c>
      <c r="H270" s="163">
        <v>129</v>
      </c>
      <c r="I270" s="163">
        <v>135</v>
      </c>
      <c r="J270" s="162">
        <v>143</v>
      </c>
      <c r="K270" s="319">
        <v>0.20168067226890757</v>
      </c>
      <c r="L270" s="162">
        <v>24</v>
      </c>
      <c r="M270" s="322">
        <v>5.9259259259259262E-2</v>
      </c>
      <c r="N270" s="162">
        <v>8</v>
      </c>
      <c r="O270" s="164"/>
    </row>
    <row r="271" spans="1:15">
      <c r="A271" s="122" t="s">
        <v>236</v>
      </c>
      <c r="B271" s="161">
        <v>1370</v>
      </c>
      <c r="C271" s="161">
        <v>1380</v>
      </c>
      <c r="D271" s="163">
        <v>1397</v>
      </c>
      <c r="E271" s="163">
        <v>1407</v>
      </c>
      <c r="F271" s="163">
        <v>1422</v>
      </c>
      <c r="G271" s="163">
        <v>1437</v>
      </c>
      <c r="H271" s="163">
        <v>1444</v>
      </c>
      <c r="I271" s="163">
        <v>1486</v>
      </c>
      <c r="J271" s="162">
        <v>1520</v>
      </c>
      <c r="K271" s="319">
        <v>0.10948905109489052</v>
      </c>
      <c r="L271" s="162">
        <v>150</v>
      </c>
      <c r="M271" s="322">
        <v>2.2880215343203229E-2</v>
      </c>
      <c r="N271" s="162">
        <v>34</v>
      </c>
      <c r="O271" s="164"/>
    </row>
    <row r="272" spans="1:15">
      <c r="A272" s="122" t="s">
        <v>235</v>
      </c>
      <c r="B272" s="161">
        <v>921</v>
      </c>
      <c r="C272" s="161">
        <v>922</v>
      </c>
      <c r="D272" s="163">
        <v>928</v>
      </c>
      <c r="E272" s="163">
        <v>932</v>
      </c>
      <c r="F272" s="163">
        <v>944</v>
      </c>
      <c r="G272" s="163">
        <v>953</v>
      </c>
      <c r="H272" s="163">
        <v>945</v>
      </c>
      <c r="I272" s="163">
        <v>952</v>
      </c>
      <c r="J272" s="162">
        <v>952</v>
      </c>
      <c r="K272" s="319">
        <v>3.3659066232356136E-2</v>
      </c>
      <c r="L272" s="162">
        <v>31</v>
      </c>
      <c r="M272" s="322">
        <v>0</v>
      </c>
      <c r="N272" s="162">
        <v>0</v>
      </c>
      <c r="O272" s="164"/>
    </row>
    <row r="273" spans="1:15">
      <c r="A273" s="122" t="s">
        <v>234</v>
      </c>
      <c r="B273" s="161">
        <v>15523</v>
      </c>
      <c r="C273" s="161">
        <v>15642</v>
      </c>
      <c r="D273" s="163">
        <v>16057</v>
      </c>
      <c r="E273" s="163">
        <v>16439</v>
      </c>
      <c r="F273" s="163">
        <v>17010</v>
      </c>
      <c r="G273" s="163">
        <v>17431</v>
      </c>
      <c r="H273" s="163">
        <v>17852</v>
      </c>
      <c r="I273" s="163">
        <v>18510</v>
      </c>
      <c r="J273" s="162">
        <v>18957</v>
      </c>
      <c r="K273" s="319">
        <v>0.22122012497584229</v>
      </c>
      <c r="L273" s="162">
        <v>3434</v>
      </c>
      <c r="M273" s="322">
        <v>2.4149108589951378E-2</v>
      </c>
      <c r="N273" s="162">
        <v>447</v>
      </c>
      <c r="O273" s="164"/>
    </row>
    <row r="274" spans="1:15">
      <c r="A274" s="122" t="s">
        <v>233</v>
      </c>
      <c r="B274" s="161">
        <v>47407</v>
      </c>
      <c r="C274" s="161">
        <v>48156</v>
      </c>
      <c r="D274" s="163">
        <v>49700</v>
      </c>
      <c r="E274" s="163">
        <v>51343</v>
      </c>
      <c r="F274" s="163">
        <v>54153</v>
      </c>
      <c r="G274" s="163">
        <v>56023</v>
      </c>
      <c r="H274" s="163">
        <v>58095</v>
      </c>
      <c r="I274" s="163">
        <v>60743</v>
      </c>
      <c r="J274" s="162">
        <v>62712</v>
      </c>
      <c r="K274" s="319">
        <v>0.32284261817874998</v>
      </c>
      <c r="L274" s="162">
        <v>15305</v>
      </c>
      <c r="M274" s="322">
        <v>3.2415257725169976E-2</v>
      </c>
      <c r="N274" s="162">
        <v>1969</v>
      </c>
      <c r="O274" s="164"/>
    </row>
    <row r="275" spans="1:15">
      <c r="A275" s="122" t="s">
        <v>232</v>
      </c>
      <c r="B275" s="161">
        <v>10070</v>
      </c>
      <c r="C275" s="161">
        <v>10096</v>
      </c>
      <c r="D275" s="163">
        <v>10241</v>
      </c>
      <c r="E275" s="163">
        <v>10389</v>
      </c>
      <c r="F275" s="163">
        <v>10542</v>
      </c>
      <c r="G275" s="163">
        <v>10645</v>
      </c>
      <c r="H275" s="163">
        <v>10748</v>
      </c>
      <c r="I275" s="163">
        <v>10879</v>
      </c>
      <c r="J275" s="162">
        <v>10968</v>
      </c>
      <c r="K275" s="319">
        <v>8.9175769612711023E-2</v>
      </c>
      <c r="L275" s="162">
        <v>898</v>
      </c>
      <c r="M275" s="322">
        <v>8.1808989796856336E-3</v>
      </c>
      <c r="N275" s="162">
        <v>89</v>
      </c>
      <c r="O275" s="164"/>
    </row>
    <row r="276" spans="1:15">
      <c r="A276" s="122" t="s">
        <v>231</v>
      </c>
      <c r="B276" s="161">
        <v>7979</v>
      </c>
      <c r="C276" s="161">
        <v>8089</v>
      </c>
      <c r="D276" s="163">
        <v>8294</v>
      </c>
      <c r="E276" s="163">
        <v>8484</v>
      </c>
      <c r="F276" s="163">
        <v>8775</v>
      </c>
      <c r="G276" s="163">
        <v>9044</v>
      </c>
      <c r="H276" s="163">
        <v>9186</v>
      </c>
      <c r="I276" s="163">
        <v>9474</v>
      </c>
      <c r="J276" s="162">
        <v>9773</v>
      </c>
      <c r="K276" s="319">
        <v>0.22484020553954129</v>
      </c>
      <c r="L276" s="162">
        <v>1794</v>
      </c>
      <c r="M276" s="322">
        <v>3.1560059109140809E-2</v>
      </c>
      <c r="N276" s="162">
        <v>299</v>
      </c>
      <c r="O276" s="164"/>
    </row>
    <row r="277" spans="1:15">
      <c r="A277" s="122" t="s">
        <v>230</v>
      </c>
      <c r="B277" s="161">
        <v>88328</v>
      </c>
      <c r="C277" s="161">
        <v>88720</v>
      </c>
      <c r="D277" s="163">
        <v>89634</v>
      </c>
      <c r="E277" s="163">
        <v>90602</v>
      </c>
      <c r="F277" s="163">
        <v>91555</v>
      </c>
      <c r="G277" s="163">
        <v>91580</v>
      </c>
      <c r="H277" s="163">
        <v>94012</v>
      </c>
      <c r="I277" s="163">
        <v>97111</v>
      </c>
      <c r="J277" s="162">
        <v>97839</v>
      </c>
      <c r="K277" s="319">
        <v>0.10767819943845666</v>
      </c>
      <c r="L277" s="162">
        <v>9511</v>
      </c>
      <c r="M277" s="322">
        <v>7.4965760830389963E-3</v>
      </c>
      <c r="N277" s="162">
        <v>728</v>
      </c>
      <c r="O277" s="164"/>
    </row>
    <row r="278" spans="1:15">
      <c r="A278" s="122" t="s">
        <v>229</v>
      </c>
      <c r="B278" s="161">
        <v>18294</v>
      </c>
      <c r="C278" s="161">
        <v>18630</v>
      </c>
      <c r="D278" s="163">
        <v>18956</v>
      </c>
      <c r="E278" s="163">
        <v>19164</v>
      </c>
      <c r="F278" s="163">
        <v>19391</v>
      </c>
      <c r="G278" s="163">
        <v>19540</v>
      </c>
      <c r="H278" s="163">
        <v>19551</v>
      </c>
      <c r="I278" s="163">
        <v>19818</v>
      </c>
      <c r="J278" s="162">
        <v>19892</v>
      </c>
      <c r="K278" s="319">
        <v>8.7351044058161145E-2</v>
      </c>
      <c r="L278" s="162">
        <v>1598</v>
      </c>
      <c r="M278" s="322">
        <v>3.7339792108184479E-3</v>
      </c>
      <c r="N278" s="162">
        <v>74</v>
      </c>
      <c r="O278" s="164"/>
    </row>
    <row r="279" spans="1:15">
      <c r="A279" s="122" t="s">
        <v>228</v>
      </c>
      <c r="B279" s="161">
        <v>33509</v>
      </c>
      <c r="C279" s="161">
        <v>33729</v>
      </c>
      <c r="D279" s="163">
        <v>34140</v>
      </c>
      <c r="E279" s="163">
        <v>34493</v>
      </c>
      <c r="F279" s="163">
        <v>34957</v>
      </c>
      <c r="G279" s="163">
        <v>36966</v>
      </c>
      <c r="H279" s="163">
        <v>37855</v>
      </c>
      <c r="I279" s="163">
        <v>38586</v>
      </c>
      <c r="J279" s="162">
        <v>38845</v>
      </c>
      <c r="K279" s="319">
        <v>0.1592408009788415</v>
      </c>
      <c r="L279" s="162">
        <v>5336</v>
      </c>
      <c r="M279" s="322">
        <v>6.712279064945835E-3</v>
      </c>
      <c r="N279" s="162">
        <v>259</v>
      </c>
      <c r="O279" s="164"/>
    </row>
    <row r="280" spans="1:15">
      <c r="A280" s="122" t="s">
        <v>227</v>
      </c>
      <c r="B280" s="161">
        <v>112488</v>
      </c>
      <c r="C280" s="161">
        <v>112917</v>
      </c>
      <c r="D280" s="163">
        <v>115218</v>
      </c>
      <c r="E280" s="163">
        <v>115574</v>
      </c>
      <c r="F280" s="163">
        <v>116395</v>
      </c>
      <c r="G280" s="163">
        <v>115639</v>
      </c>
      <c r="H280" s="163">
        <v>114862</v>
      </c>
      <c r="I280" s="163">
        <v>116822</v>
      </c>
      <c r="J280" s="162">
        <v>117335</v>
      </c>
      <c r="K280" s="319">
        <v>4.3089040608776046E-2</v>
      </c>
      <c r="L280" s="162">
        <v>4847</v>
      </c>
      <c r="M280" s="322">
        <v>4.3912961599698683E-3</v>
      </c>
      <c r="N280" s="162">
        <v>513</v>
      </c>
      <c r="O280" s="164"/>
    </row>
    <row r="281" spans="1:15">
      <c r="A281" s="122" t="s">
        <v>226</v>
      </c>
      <c r="B281" s="161">
        <v>6423</v>
      </c>
      <c r="C281" s="161">
        <v>6464</v>
      </c>
      <c r="D281" s="163">
        <v>6610</v>
      </c>
      <c r="E281" s="163">
        <v>6754</v>
      </c>
      <c r="F281" s="163">
        <v>6922</v>
      </c>
      <c r="G281" s="163">
        <v>7217</v>
      </c>
      <c r="H281" s="163">
        <v>7436</v>
      </c>
      <c r="I281" s="163">
        <v>7799</v>
      </c>
      <c r="J281" s="162">
        <v>8210</v>
      </c>
      <c r="K281" s="319">
        <v>0.2782189008251596</v>
      </c>
      <c r="L281" s="162">
        <v>1787</v>
      </c>
      <c r="M281" s="322">
        <v>5.269906398256187E-2</v>
      </c>
      <c r="N281" s="162">
        <v>411</v>
      </c>
      <c r="O281" s="164"/>
    </row>
    <row r="282" spans="1:15">
      <c r="A282" s="122" t="s">
        <v>225</v>
      </c>
      <c r="B282" s="161">
        <v>9128</v>
      </c>
      <c r="C282" s="161">
        <v>9253</v>
      </c>
      <c r="D282" s="163">
        <v>9547</v>
      </c>
      <c r="E282" s="163">
        <v>9897</v>
      </c>
      <c r="F282" s="163">
        <v>10081</v>
      </c>
      <c r="G282" s="163">
        <v>10325</v>
      </c>
      <c r="H282" s="163">
        <v>10580</v>
      </c>
      <c r="I282" s="163">
        <v>11071</v>
      </c>
      <c r="J282" s="162">
        <v>11652</v>
      </c>
      <c r="K282" s="319">
        <v>0.27651183172655563</v>
      </c>
      <c r="L282" s="162">
        <v>2524</v>
      </c>
      <c r="M282" s="322">
        <v>5.2479450817451E-2</v>
      </c>
      <c r="N282" s="162">
        <v>581</v>
      </c>
      <c r="O282" s="164"/>
    </row>
    <row r="283" spans="1:15">
      <c r="A283" s="122" t="s">
        <v>224</v>
      </c>
      <c r="B283" s="161">
        <v>17781</v>
      </c>
      <c r="C283" s="161">
        <v>18048</v>
      </c>
      <c r="D283" s="163">
        <v>19035</v>
      </c>
      <c r="E283" s="163">
        <v>21066</v>
      </c>
      <c r="F283" s="163">
        <v>22627</v>
      </c>
      <c r="G283" s="163">
        <v>24209</v>
      </c>
      <c r="H283" s="163">
        <v>25184</v>
      </c>
      <c r="I283" s="163">
        <v>26661</v>
      </c>
      <c r="J283" s="162">
        <v>29608</v>
      </c>
      <c r="K283" s="319">
        <v>0.6651481918902199</v>
      </c>
      <c r="L283" s="162">
        <v>11827</v>
      </c>
      <c r="M283" s="322">
        <v>0.11053598889764076</v>
      </c>
      <c r="N283" s="162">
        <v>2947</v>
      </c>
      <c r="O283" s="164"/>
    </row>
    <row r="284" spans="1:15">
      <c r="A284" s="122" t="s">
        <v>223</v>
      </c>
      <c r="B284" s="161">
        <v>34691</v>
      </c>
      <c r="C284" s="161">
        <v>35170</v>
      </c>
      <c r="D284" s="163">
        <v>35895</v>
      </c>
      <c r="E284" s="163">
        <v>36340</v>
      </c>
      <c r="F284" s="163">
        <v>37022</v>
      </c>
      <c r="G284" s="163">
        <v>37549</v>
      </c>
      <c r="H284" s="163">
        <v>37968</v>
      </c>
      <c r="I284" s="163">
        <v>38778</v>
      </c>
      <c r="J284" s="162">
        <v>39443</v>
      </c>
      <c r="K284" s="319">
        <v>0.13698077311118156</v>
      </c>
      <c r="L284" s="162">
        <v>4752</v>
      </c>
      <c r="M284" s="322">
        <v>1.7148898860178452E-2</v>
      </c>
      <c r="N284" s="162">
        <v>665</v>
      </c>
      <c r="O284" s="164"/>
    </row>
    <row r="285" spans="1:15">
      <c r="A285" s="122" t="s">
        <v>222</v>
      </c>
      <c r="B285" s="161">
        <v>29466</v>
      </c>
      <c r="C285" s="161">
        <v>29811</v>
      </c>
      <c r="D285" s="163">
        <v>30400</v>
      </c>
      <c r="E285" s="163">
        <v>30746</v>
      </c>
      <c r="F285" s="163">
        <v>31351</v>
      </c>
      <c r="G285" s="163">
        <v>31566</v>
      </c>
      <c r="H285" s="163">
        <v>32343</v>
      </c>
      <c r="I285" s="163">
        <v>33054</v>
      </c>
      <c r="J285" s="162">
        <v>33294</v>
      </c>
      <c r="K285" s="319">
        <v>0.12991244145795153</v>
      </c>
      <c r="L285" s="162">
        <v>3828</v>
      </c>
      <c r="M285" s="322">
        <v>7.2608458885460156E-3</v>
      </c>
      <c r="N285" s="162">
        <v>240</v>
      </c>
      <c r="O285" s="164"/>
    </row>
    <row r="286" spans="1:15">
      <c r="A286" s="122" t="s">
        <v>221</v>
      </c>
      <c r="B286" s="161">
        <v>139</v>
      </c>
      <c r="C286" s="161">
        <v>113</v>
      </c>
      <c r="D286" s="163">
        <v>149</v>
      </c>
      <c r="E286" s="163">
        <v>203</v>
      </c>
      <c r="F286" s="163">
        <v>432</v>
      </c>
      <c r="G286" s="163">
        <v>652</v>
      </c>
      <c r="H286" s="163">
        <v>3356</v>
      </c>
      <c r="I286" s="163">
        <v>4164</v>
      </c>
      <c r="J286" s="162">
        <v>6210</v>
      </c>
      <c r="K286" s="319">
        <v>43.676258992805757</v>
      </c>
      <c r="L286" s="162">
        <v>6071</v>
      </c>
      <c r="M286" s="322">
        <v>0.49135446685878964</v>
      </c>
      <c r="N286" s="162">
        <v>2046</v>
      </c>
      <c r="O286" s="164"/>
    </row>
    <row r="287" spans="1:15">
      <c r="A287" s="122" t="s">
        <v>220</v>
      </c>
      <c r="B287" s="161">
        <v>1344</v>
      </c>
      <c r="C287" s="161">
        <v>1369</v>
      </c>
      <c r="D287" s="163">
        <v>1394</v>
      </c>
      <c r="E287" s="163">
        <v>1416</v>
      </c>
      <c r="F287" s="163">
        <v>1440</v>
      </c>
      <c r="G287" s="163">
        <v>1458</v>
      </c>
      <c r="H287" s="163">
        <v>1472</v>
      </c>
      <c r="I287" s="163">
        <v>1512</v>
      </c>
      <c r="J287" s="162">
        <v>1548</v>
      </c>
      <c r="K287" s="319">
        <v>0.15178571428571427</v>
      </c>
      <c r="L287" s="162">
        <v>204</v>
      </c>
      <c r="M287" s="322">
        <v>2.3809523809523808E-2</v>
      </c>
      <c r="N287" s="162">
        <v>36</v>
      </c>
      <c r="O287" s="164"/>
    </row>
    <row r="288" spans="1:15">
      <c r="A288" s="122" t="s">
        <v>219</v>
      </c>
      <c r="B288" s="161">
        <v>10009</v>
      </c>
      <c r="C288" s="161">
        <v>8327</v>
      </c>
      <c r="D288" s="163">
        <v>8410</v>
      </c>
      <c r="E288" s="163">
        <v>8483</v>
      </c>
      <c r="F288" s="163">
        <v>8580</v>
      </c>
      <c r="G288" s="163">
        <v>8623</v>
      </c>
      <c r="H288" s="163">
        <v>8602</v>
      </c>
      <c r="I288" s="163">
        <v>8666</v>
      </c>
      <c r="J288" s="162">
        <v>8737</v>
      </c>
      <c r="K288" s="319">
        <v>-0.12708562293935458</v>
      </c>
      <c r="L288" s="162">
        <v>-1272</v>
      </c>
      <c r="M288" s="322">
        <v>8.192937918301408E-3</v>
      </c>
      <c r="N288" s="162">
        <v>71</v>
      </c>
      <c r="O288" s="164"/>
    </row>
    <row r="289" spans="1:15">
      <c r="A289" s="122"/>
      <c r="B289" s="161"/>
      <c r="C289" s="161"/>
      <c r="D289" s="163"/>
      <c r="E289" s="163"/>
      <c r="F289" s="163"/>
      <c r="G289" s="163"/>
      <c r="H289" s="163"/>
      <c r="I289" s="163"/>
      <c r="J289" s="162"/>
      <c r="K289" s="319"/>
      <c r="L289" s="162"/>
      <c r="M289" s="322"/>
      <c r="N289" s="162"/>
      <c r="O289" s="164"/>
    </row>
    <row r="290" spans="1:15">
      <c r="A290" s="122" t="s">
        <v>218</v>
      </c>
      <c r="B290" s="161">
        <v>23530</v>
      </c>
      <c r="C290" s="161">
        <v>23644</v>
      </c>
      <c r="D290" s="163">
        <v>24433</v>
      </c>
      <c r="E290" s="163">
        <v>25428</v>
      </c>
      <c r="F290" s="163">
        <v>26673</v>
      </c>
      <c r="G290" s="163">
        <v>27906</v>
      </c>
      <c r="H290" s="163">
        <v>29273</v>
      </c>
      <c r="I290" s="163">
        <v>30571</v>
      </c>
      <c r="J290" s="162">
        <v>32106</v>
      </c>
      <c r="K290" s="319">
        <v>0.36447088822779433</v>
      </c>
      <c r="L290" s="162">
        <v>8576</v>
      </c>
      <c r="M290" s="322">
        <v>5.0210984266134573E-2</v>
      </c>
      <c r="N290" s="162">
        <v>1535</v>
      </c>
      <c r="O290" s="164"/>
    </row>
    <row r="291" spans="1:15">
      <c r="A291" s="122" t="s">
        <v>217</v>
      </c>
      <c r="B291" s="161">
        <v>415</v>
      </c>
      <c r="C291" s="161">
        <v>423</v>
      </c>
      <c r="D291" s="163">
        <v>428</v>
      </c>
      <c r="E291" s="163">
        <v>436</v>
      </c>
      <c r="F291" s="163">
        <v>448</v>
      </c>
      <c r="G291" s="163">
        <v>453</v>
      </c>
      <c r="H291" s="163">
        <v>467</v>
      </c>
      <c r="I291" s="163">
        <v>470</v>
      </c>
      <c r="J291" s="162">
        <v>478</v>
      </c>
      <c r="K291" s="319">
        <v>0.15180722891566265</v>
      </c>
      <c r="L291" s="162">
        <v>63</v>
      </c>
      <c r="M291" s="322">
        <v>1.7021276595744681E-2</v>
      </c>
      <c r="N291" s="162">
        <v>8</v>
      </c>
      <c r="O291" s="164"/>
    </row>
    <row r="292" spans="1:15">
      <c r="A292" s="122" t="s">
        <v>216</v>
      </c>
      <c r="B292" s="161">
        <v>938</v>
      </c>
      <c r="C292" s="161">
        <v>922</v>
      </c>
      <c r="D292" s="163">
        <v>975</v>
      </c>
      <c r="E292" s="163">
        <v>997</v>
      </c>
      <c r="F292" s="163">
        <v>1026</v>
      </c>
      <c r="G292" s="163">
        <v>1038</v>
      </c>
      <c r="H292" s="163">
        <v>1059</v>
      </c>
      <c r="I292" s="163">
        <v>1066</v>
      </c>
      <c r="J292" s="162">
        <v>1071</v>
      </c>
      <c r="K292" s="319">
        <v>0.1417910447761194</v>
      </c>
      <c r="L292" s="162">
        <v>133</v>
      </c>
      <c r="M292" s="322">
        <v>4.6904315196998128E-3</v>
      </c>
      <c r="N292" s="162">
        <v>5</v>
      </c>
      <c r="O292" s="164"/>
    </row>
    <row r="293" spans="1:15">
      <c r="A293" s="122" t="s">
        <v>215</v>
      </c>
      <c r="B293" s="161">
        <v>11362</v>
      </c>
      <c r="C293" s="161">
        <v>11489</v>
      </c>
      <c r="D293" s="163">
        <v>11781</v>
      </c>
      <c r="E293" s="163">
        <v>12390</v>
      </c>
      <c r="F293" s="163">
        <v>13089</v>
      </c>
      <c r="G293" s="163">
        <v>13744</v>
      </c>
      <c r="H293" s="163">
        <v>14400</v>
      </c>
      <c r="I293" s="163">
        <v>15052</v>
      </c>
      <c r="J293" s="162">
        <v>15792</v>
      </c>
      <c r="K293" s="319">
        <v>0.38989614504488646</v>
      </c>
      <c r="L293" s="162">
        <v>4430</v>
      </c>
      <c r="M293" s="322">
        <v>4.9162901939941536E-2</v>
      </c>
      <c r="N293" s="162">
        <v>740</v>
      </c>
      <c r="O293" s="164"/>
    </row>
    <row r="294" spans="1:15">
      <c r="A294" s="122" t="s">
        <v>214</v>
      </c>
      <c r="B294" s="161">
        <v>656</v>
      </c>
      <c r="C294" s="161">
        <v>658</v>
      </c>
      <c r="D294" s="163">
        <v>694</v>
      </c>
      <c r="E294" s="163">
        <v>717</v>
      </c>
      <c r="F294" s="163">
        <v>749</v>
      </c>
      <c r="G294" s="163">
        <v>781</v>
      </c>
      <c r="H294" s="163">
        <v>828</v>
      </c>
      <c r="I294" s="163">
        <v>869</v>
      </c>
      <c r="J294" s="162">
        <v>945</v>
      </c>
      <c r="K294" s="319">
        <v>0.44054878048780488</v>
      </c>
      <c r="L294" s="162">
        <v>289</v>
      </c>
      <c r="M294" s="322">
        <v>8.7456846950517836E-2</v>
      </c>
      <c r="N294" s="162">
        <v>76</v>
      </c>
      <c r="O294" s="164"/>
    </row>
    <row r="295" spans="1:15">
      <c r="A295" s="122" t="s">
        <v>213</v>
      </c>
      <c r="B295" s="161">
        <v>164</v>
      </c>
      <c r="C295" s="161">
        <v>152</v>
      </c>
      <c r="D295" s="163">
        <v>162</v>
      </c>
      <c r="E295" s="163">
        <v>165</v>
      </c>
      <c r="F295" s="163">
        <v>172</v>
      </c>
      <c r="G295" s="163">
        <v>182</v>
      </c>
      <c r="H295" s="163">
        <v>193</v>
      </c>
      <c r="I295" s="163">
        <v>201</v>
      </c>
      <c r="J295" s="162">
        <v>215</v>
      </c>
      <c r="K295" s="319">
        <v>0.31097560975609756</v>
      </c>
      <c r="L295" s="162">
        <v>51</v>
      </c>
      <c r="M295" s="322">
        <v>6.965174129353234E-2</v>
      </c>
      <c r="N295" s="162">
        <v>14</v>
      </c>
      <c r="O295" s="164"/>
    </row>
    <row r="296" spans="1:15">
      <c r="A296" s="122" t="s">
        <v>475</v>
      </c>
      <c r="B296" s="165" t="s">
        <v>505</v>
      </c>
      <c r="C296" s="161">
        <v>157</v>
      </c>
      <c r="D296" s="163">
        <v>166</v>
      </c>
      <c r="E296" s="163">
        <v>172</v>
      </c>
      <c r="F296" s="163">
        <v>179</v>
      </c>
      <c r="G296" s="163">
        <v>187</v>
      </c>
      <c r="H296" s="163">
        <v>199</v>
      </c>
      <c r="I296" s="163">
        <v>208</v>
      </c>
      <c r="J296" s="162">
        <v>221</v>
      </c>
      <c r="K296" s="319" t="s">
        <v>507</v>
      </c>
      <c r="L296" s="166" t="s">
        <v>507</v>
      </c>
      <c r="M296" s="322">
        <v>6.25E-2</v>
      </c>
      <c r="N296" s="162">
        <v>13</v>
      </c>
      <c r="O296" s="164"/>
    </row>
    <row r="297" spans="1:15">
      <c r="A297" s="122" t="s">
        <v>212</v>
      </c>
      <c r="B297" s="161">
        <v>3845</v>
      </c>
      <c r="C297" s="161">
        <v>3896</v>
      </c>
      <c r="D297" s="163">
        <v>3960</v>
      </c>
      <c r="E297" s="163">
        <v>4081</v>
      </c>
      <c r="F297" s="163">
        <v>4265</v>
      </c>
      <c r="G297" s="163">
        <v>4496</v>
      </c>
      <c r="H297" s="163">
        <v>4687</v>
      </c>
      <c r="I297" s="163">
        <v>4906</v>
      </c>
      <c r="J297" s="162">
        <v>5093</v>
      </c>
      <c r="K297" s="319">
        <v>0.32457737321196362</v>
      </c>
      <c r="L297" s="162">
        <v>1248</v>
      </c>
      <c r="M297" s="322">
        <v>3.811659192825112E-2</v>
      </c>
      <c r="N297" s="162">
        <v>187</v>
      </c>
      <c r="O297" s="164"/>
    </row>
    <row r="298" spans="1:15">
      <c r="A298" s="122" t="s">
        <v>211</v>
      </c>
      <c r="B298" s="161">
        <v>11</v>
      </c>
      <c r="C298" s="161">
        <v>0</v>
      </c>
      <c r="D298" s="163">
        <v>0</v>
      </c>
      <c r="E298" s="163">
        <v>0</v>
      </c>
      <c r="F298" s="163">
        <v>0</v>
      </c>
      <c r="G298" s="163">
        <v>0</v>
      </c>
      <c r="H298" s="163">
        <v>0</v>
      </c>
      <c r="I298" s="163">
        <v>0</v>
      </c>
      <c r="J298" s="162">
        <v>0</v>
      </c>
      <c r="K298" s="319" t="s">
        <v>507</v>
      </c>
      <c r="L298" s="166" t="s">
        <v>507</v>
      </c>
      <c r="M298" s="322" t="s">
        <v>507</v>
      </c>
      <c r="N298" s="166" t="s">
        <v>507</v>
      </c>
      <c r="O298" s="164"/>
    </row>
    <row r="299" spans="1:15">
      <c r="A299" s="122" t="s">
        <v>210</v>
      </c>
      <c r="B299" s="161">
        <v>250</v>
      </c>
      <c r="C299" s="161">
        <v>259</v>
      </c>
      <c r="D299" s="163">
        <v>272</v>
      </c>
      <c r="E299" s="163">
        <v>283</v>
      </c>
      <c r="F299" s="163">
        <v>294</v>
      </c>
      <c r="G299" s="163">
        <v>308</v>
      </c>
      <c r="H299" s="163">
        <v>326</v>
      </c>
      <c r="I299" s="163">
        <v>341</v>
      </c>
      <c r="J299" s="162">
        <v>363</v>
      </c>
      <c r="K299" s="319">
        <v>0.45200000000000001</v>
      </c>
      <c r="L299" s="162">
        <v>113</v>
      </c>
      <c r="M299" s="322">
        <v>6.4516129032258063E-2</v>
      </c>
      <c r="N299" s="162">
        <v>22</v>
      </c>
      <c r="O299" s="164"/>
    </row>
    <row r="300" spans="1:15">
      <c r="A300" s="122" t="s">
        <v>209</v>
      </c>
      <c r="B300" s="161">
        <v>5889</v>
      </c>
      <c r="C300" s="161">
        <v>5688</v>
      </c>
      <c r="D300" s="163">
        <v>5995</v>
      </c>
      <c r="E300" s="163">
        <v>6187</v>
      </c>
      <c r="F300" s="163">
        <v>6451</v>
      </c>
      <c r="G300" s="163">
        <v>6717</v>
      </c>
      <c r="H300" s="163">
        <v>7114</v>
      </c>
      <c r="I300" s="163">
        <v>7458</v>
      </c>
      <c r="J300" s="162">
        <v>7928</v>
      </c>
      <c r="K300" s="319">
        <v>0.34623875021226014</v>
      </c>
      <c r="L300" s="162">
        <v>2039</v>
      </c>
      <c r="M300" s="322">
        <v>6.3019576293912583E-2</v>
      </c>
      <c r="N300" s="162">
        <v>470</v>
      </c>
      <c r="O300" s="164"/>
    </row>
    <row r="301" spans="1:15">
      <c r="A301" s="122"/>
      <c r="B301" s="161"/>
      <c r="C301" s="161"/>
      <c r="D301" s="163"/>
      <c r="E301" s="163"/>
      <c r="F301" s="163"/>
      <c r="G301" s="163"/>
      <c r="H301" s="163"/>
      <c r="I301" s="163"/>
      <c r="J301" s="162"/>
      <c r="K301" s="319"/>
      <c r="L301" s="162"/>
      <c r="M301" s="322"/>
      <c r="N301" s="162"/>
      <c r="O301" s="164"/>
    </row>
    <row r="302" spans="1:15">
      <c r="A302" s="122" t="s">
        <v>208</v>
      </c>
      <c r="B302" s="161">
        <v>138115</v>
      </c>
      <c r="C302" s="161">
        <v>138393</v>
      </c>
      <c r="D302" s="163">
        <v>141276</v>
      </c>
      <c r="E302" s="163">
        <v>144216</v>
      </c>
      <c r="F302" s="163">
        <v>147077</v>
      </c>
      <c r="G302" s="163">
        <v>151179</v>
      </c>
      <c r="H302" s="163">
        <v>154731</v>
      </c>
      <c r="I302" s="163">
        <v>159237</v>
      </c>
      <c r="J302" s="162">
        <v>165662</v>
      </c>
      <c r="K302" s="319">
        <v>0.19944973391738768</v>
      </c>
      <c r="L302" s="162">
        <v>27547</v>
      </c>
      <c r="M302" s="322">
        <v>4.0348662685179955E-2</v>
      </c>
      <c r="N302" s="162">
        <v>6425</v>
      </c>
      <c r="O302" s="164"/>
    </row>
    <row r="303" spans="1:15">
      <c r="A303" s="122" t="s">
        <v>207</v>
      </c>
      <c r="B303" s="161">
        <v>701</v>
      </c>
      <c r="C303" s="161">
        <v>703</v>
      </c>
      <c r="D303" s="163">
        <v>709</v>
      </c>
      <c r="E303" s="163">
        <v>718</v>
      </c>
      <c r="F303" s="163">
        <v>718</v>
      </c>
      <c r="G303" s="163">
        <v>719</v>
      </c>
      <c r="H303" s="163">
        <v>718</v>
      </c>
      <c r="I303" s="163">
        <v>740</v>
      </c>
      <c r="J303" s="162">
        <v>773</v>
      </c>
      <c r="K303" s="319">
        <v>0.10271041369472182</v>
      </c>
      <c r="L303" s="162">
        <v>72</v>
      </c>
      <c r="M303" s="322">
        <v>4.4594594594594597E-2</v>
      </c>
      <c r="N303" s="162">
        <v>33</v>
      </c>
      <c r="O303" s="164"/>
    </row>
    <row r="304" spans="1:15">
      <c r="A304" s="122" t="s">
        <v>206</v>
      </c>
      <c r="B304" s="161">
        <v>1711</v>
      </c>
      <c r="C304" s="161">
        <v>1708</v>
      </c>
      <c r="D304" s="163">
        <v>1729</v>
      </c>
      <c r="E304" s="163">
        <v>1745</v>
      </c>
      <c r="F304" s="163">
        <v>1749</v>
      </c>
      <c r="G304" s="163">
        <v>1767</v>
      </c>
      <c r="H304" s="163">
        <v>1786</v>
      </c>
      <c r="I304" s="163">
        <v>1809</v>
      </c>
      <c r="J304" s="162">
        <v>1837</v>
      </c>
      <c r="K304" s="319">
        <v>7.3641145528930446E-2</v>
      </c>
      <c r="L304" s="162">
        <v>126</v>
      </c>
      <c r="M304" s="322">
        <v>1.5478164731896076E-2</v>
      </c>
      <c r="N304" s="162">
        <v>28</v>
      </c>
      <c r="O304" s="164"/>
    </row>
    <row r="305" spans="1:15">
      <c r="A305" s="122" t="s">
        <v>205</v>
      </c>
      <c r="B305" s="161">
        <v>2726</v>
      </c>
      <c r="C305" s="161">
        <v>2771</v>
      </c>
      <c r="D305" s="163">
        <v>2909</v>
      </c>
      <c r="E305" s="163">
        <v>2926</v>
      </c>
      <c r="F305" s="163">
        <v>2917</v>
      </c>
      <c r="G305" s="163">
        <v>2902</v>
      </c>
      <c r="H305" s="163">
        <v>2898</v>
      </c>
      <c r="I305" s="163">
        <v>2920</v>
      </c>
      <c r="J305" s="162">
        <v>2926</v>
      </c>
      <c r="K305" s="319">
        <v>7.3367571533382248E-2</v>
      </c>
      <c r="L305" s="162">
        <v>200</v>
      </c>
      <c r="M305" s="322">
        <v>2.054794520547945E-3</v>
      </c>
      <c r="N305" s="162">
        <v>6</v>
      </c>
      <c r="O305" s="164"/>
    </row>
    <row r="306" spans="1:15">
      <c r="A306" s="122" t="s">
        <v>204</v>
      </c>
      <c r="B306" s="161">
        <v>13748</v>
      </c>
      <c r="C306" s="161">
        <v>13794</v>
      </c>
      <c r="D306" s="163">
        <v>14016</v>
      </c>
      <c r="E306" s="163">
        <v>14314</v>
      </c>
      <c r="F306" s="163">
        <v>14577</v>
      </c>
      <c r="G306" s="163">
        <v>15018</v>
      </c>
      <c r="H306" s="163">
        <v>15497</v>
      </c>
      <c r="I306" s="163">
        <v>16154</v>
      </c>
      <c r="J306" s="162">
        <v>17135</v>
      </c>
      <c r="K306" s="319">
        <v>0.2463631073610707</v>
      </c>
      <c r="L306" s="162">
        <v>3387</v>
      </c>
      <c r="M306" s="322">
        <v>6.0727993066732697E-2</v>
      </c>
      <c r="N306" s="162">
        <v>981</v>
      </c>
      <c r="O306" s="164"/>
    </row>
    <row r="307" spans="1:15">
      <c r="A307" s="122" t="s">
        <v>203</v>
      </c>
      <c r="B307" s="161">
        <v>6753</v>
      </c>
      <c r="C307" s="161">
        <v>6769</v>
      </c>
      <c r="D307" s="163">
        <v>6914</v>
      </c>
      <c r="E307" s="163">
        <v>7133</v>
      </c>
      <c r="F307" s="163">
        <v>7332</v>
      </c>
      <c r="G307" s="163">
        <v>7606</v>
      </c>
      <c r="H307" s="163">
        <v>7808</v>
      </c>
      <c r="I307" s="163">
        <v>8050</v>
      </c>
      <c r="J307" s="162">
        <v>8726</v>
      </c>
      <c r="K307" s="319">
        <v>0.29216644454316598</v>
      </c>
      <c r="L307" s="162">
        <v>1973</v>
      </c>
      <c r="M307" s="322">
        <v>8.3975155279503111E-2</v>
      </c>
      <c r="N307" s="162">
        <v>676</v>
      </c>
      <c r="O307" s="164"/>
    </row>
    <row r="308" spans="1:15">
      <c r="A308" s="122" t="s">
        <v>202</v>
      </c>
      <c r="B308" s="161">
        <v>4060</v>
      </c>
      <c r="C308" s="161">
        <v>4065</v>
      </c>
      <c r="D308" s="163">
        <v>4120</v>
      </c>
      <c r="E308" s="163">
        <v>4180</v>
      </c>
      <c r="F308" s="163">
        <v>4154</v>
      </c>
      <c r="G308" s="163">
        <v>4169</v>
      </c>
      <c r="H308" s="163">
        <v>4206</v>
      </c>
      <c r="I308" s="163">
        <v>4261</v>
      </c>
      <c r="J308" s="162">
        <v>4345</v>
      </c>
      <c r="K308" s="319">
        <v>7.0197044334975367E-2</v>
      </c>
      <c r="L308" s="162">
        <v>285</v>
      </c>
      <c r="M308" s="322">
        <v>1.9713682234217319E-2</v>
      </c>
      <c r="N308" s="162">
        <v>84</v>
      </c>
      <c r="O308" s="164"/>
    </row>
    <row r="309" spans="1:15">
      <c r="A309" s="122" t="s">
        <v>201</v>
      </c>
      <c r="B309" s="161">
        <v>820</v>
      </c>
      <c r="C309" s="161">
        <v>811</v>
      </c>
      <c r="D309" s="163">
        <v>815</v>
      </c>
      <c r="E309" s="163">
        <v>822</v>
      </c>
      <c r="F309" s="163">
        <v>824</v>
      </c>
      <c r="G309" s="163">
        <v>832</v>
      </c>
      <c r="H309" s="163">
        <v>838</v>
      </c>
      <c r="I309" s="163">
        <v>848</v>
      </c>
      <c r="J309" s="162">
        <v>862</v>
      </c>
      <c r="K309" s="319">
        <v>5.1219512195121948E-2</v>
      </c>
      <c r="L309" s="162">
        <v>42</v>
      </c>
      <c r="M309" s="322">
        <v>1.6509433962264151E-2</v>
      </c>
      <c r="N309" s="162">
        <v>14</v>
      </c>
      <c r="O309" s="164"/>
    </row>
    <row r="310" spans="1:15">
      <c r="A310" s="122" t="s">
        <v>200</v>
      </c>
      <c r="B310" s="161">
        <v>207</v>
      </c>
      <c r="C310" s="161">
        <v>207</v>
      </c>
      <c r="D310" s="163">
        <v>210</v>
      </c>
      <c r="E310" s="163">
        <v>211</v>
      </c>
      <c r="F310" s="163">
        <v>212</v>
      </c>
      <c r="G310" s="163">
        <v>214</v>
      </c>
      <c r="H310" s="163">
        <v>215</v>
      </c>
      <c r="I310" s="163">
        <v>218</v>
      </c>
      <c r="J310" s="162">
        <v>224</v>
      </c>
      <c r="K310" s="319">
        <v>8.2125603864734303E-2</v>
      </c>
      <c r="L310" s="162">
        <v>17</v>
      </c>
      <c r="M310" s="322">
        <v>2.7522935779816515E-2</v>
      </c>
      <c r="N310" s="162">
        <v>6</v>
      </c>
      <c r="O310" s="164"/>
    </row>
    <row r="311" spans="1:15">
      <c r="A311" s="122" t="s">
        <v>199</v>
      </c>
      <c r="B311" s="161">
        <v>245</v>
      </c>
      <c r="C311" s="161">
        <v>245</v>
      </c>
      <c r="D311" s="163">
        <v>246</v>
      </c>
      <c r="E311" s="163">
        <v>249</v>
      </c>
      <c r="F311" s="163">
        <v>248</v>
      </c>
      <c r="G311" s="163">
        <v>252</v>
      </c>
      <c r="H311" s="163">
        <v>259</v>
      </c>
      <c r="I311" s="163">
        <v>269</v>
      </c>
      <c r="J311" s="162">
        <v>272</v>
      </c>
      <c r="K311" s="319">
        <v>0.11020408163265306</v>
      </c>
      <c r="L311" s="162">
        <v>27</v>
      </c>
      <c r="M311" s="322">
        <v>1.1152416356877323E-2</v>
      </c>
      <c r="N311" s="162">
        <v>3</v>
      </c>
      <c r="O311" s="164"/>
    </row>
    <row r="312" spans="1:15">
      <c r="A312" s="122" t="s">
        <v>198</v>
      </c>
      <c r="B312" s="161">
        <v>72897</v>
      </c>
      <c r="C312" s="161">
        <v>72842</v>
      </c>
      <c r="D312" s="163">
        <v>73799</v>
      </c>
      <c r="E312" s="163">
        <v>75032</v>
      </c>
      <c r="F312" s="163">
        <v>76319</v>
      </c>
      <c r="G312" s="163">
        <v>77998</v>
      </c>
      <c r="H312" s="163">
        <v>79614</v>
      </c>
      <c r="I312" s="163">
        <v>81631</v>
      </c>
      <c r="J312" s="162">
        <v>84405</v>
      </c>
      <c r="K312" s="319">
        <v>0.1578665788715585</v>
      </c>
      <c r="L312" s="162">
        <v>11508</v>
      </c>
      <c r="M312" s="322">
        <v>3.3982188139309824E-2</v>
      </c>
      <c r="N312" s="162">
        <v>2774</v>
      </c>
      <c r="O312" s="164"/>
    </row>
    <row r="313" spans="1:15">
      <c r="A313" s="122" t="s">
        <v>197</v>
      </c>
      <c r="B313" s="161">
        <v>6003</v>
      </c>
      <c r="C313" s="161">
        <v>6144</v>
      </c>
      <c r="D313" s="163">
        <v>6269</v>
      </c>
      <c r="E313" s="163">
        <v>6377</v>
      </c>
      <c r="F313" s="163">
        <v>6453</v>
      </c>
      <c r="G313" s="163">
        <v>6605</v>
      </c>
      <c r="H313" s="163">
        <v>6762</v>
      </c>
      <c r="I313" s="163">
        <v>6968</v>
      </c>
      <c r="J313" s="162">
        <v>7418</v>
      </c>
      <c r="K313" s="319">
        <v>0.23571547559553557</v>
      </c>
      <c r="L313" s="162">
        <v>1415</v>
      </c>
      <c r="M313" s="322">
        <v>6.4580941446613083E-2</v>
      </c>
      <c r="N313" s="162">
        <v>450</v>
      </c>
      <c r="O313" s="164"/>
    </row>
    <row r="314" spans="1:15">
      <c r="A314" s="122" t="s">
        <v>196</v>
      </c>
      <c r="B314" s="161">
        <v>529</v>
      </c>
      <c r="C314" s="161">
        <v>530</v>
      </c>
      <c r="D314" s="163">
        <v>541</v>
      </c>
      <c r="E314" s="163">
        <v>546</v>
      </c>
      <c r="F314" s="163">
        <v>546</v>
      </c>
      <c r="G314" s="163">
        <v>548</v>
      </c>
      <c r="H314" s="163">
        <v>557</v>
      </c>
      <c r="I314" s="163">
        <v>571</v>
      </c>
      <c r="J314" s="162">
        <v>592</v>
      </c>
      <c r="K314" s="319">
        <v>0.11909262759924386</v>
      </c>
      <c r="L314" s="162">
        <v>63</v>
      </c>
      <c r="M314" s="322">
        <v>3.6777583187390543E-2</v>
      </c>
      <c r="N314" s="162">
        <v>21</v>
      </c>
      <c r="O314" s="164"/>
    </row>
    <row r="315" spans="1:15">
      <c r="A315" s="122" t="s">
        <v>195</v>
      </c>
      <c r="B315" s="161">
        <v>1370</v>
      </c>
      <c r="C315" s="161">
        <v>1374</v>
      </c>
      <c r="D315" s="163">
        <v>1383</v>
      </c>
      <c r="E315" s="163">
        <v>1400</v>
      </c>
      <c r="F315" s="163">
        <v>1404</v>
      </c>
      <c r="G315" s="163">
        <v>1440</v>
      </c>
      <c r="H315" s="163">
        <v>1484</v>
      </c>
      <c r="I315" s="163">
        <v>1534</v>
      </c>
      <c r="J315" s="162">
        <v>1615</v>
      </c>
      <c r="K315" s="319">
        <v>0.17883211678832117</v>
      </c>
      <c r="L315" s="162">
        <v>245</v>
      </c>
      <c r="M315" s="322">
        <v>5.2803129074315516E-2</v>
      </c>
      <c r="N315" s="162">
        <v>81</v>
      </c>
      <c r="O315" s="164"/>
    </row>
    <row r="316" spans="1:15">
      <c r="A316" s="122" t="s">
        <v>194</v>
      </c>
      <c r="B316" s="161">
        <v>596</v>
      </c>
      <c r="C316" s="161">
        <v>598</v>
      </c>
      <c r="D316" s="163">
        <v>603</v>
      </c>
      <c r="E316" s="163">
        <v>607</v>
      </c>
      <c r="F316" s="163">
        <v>608</v>
      </c>
      <c r="G316" s="163">
        <v>610</v>
      </c>
      <c r="H316" s="163">
        <v>610</v>
      </c>
      <c r="I316" s="163">
        <v>615</v>
      </c>
      <c r="J316" s="162">
        <v>633</v>
      </c>
      <c r="K316" s="319">
        <v>6.2080536912751678E-2</v>
      </c>
      <c r="L316" s="162">
        <v>37</v>
      </c>
      <c r="M316" s="322">
        <v>2.9268292682926831E-2</v>
      </c>
      <c r="N316" s="162">
        <v>18</v>
      </c>
      <c r="O316" s="164"/>
    </row>
    <row r="317" spans="1:15">
      <c r="A317" s="122" t="s">
        <v>193</v>
      </c>
      <c r="B317" s="161">
        <v>18761</v>
      </c>
      <c r="C317" s="161">
        <v>18865</v>
      </c>
      <c r="D317" s="163">
        <v>19975</v>
      </c>
      <c r="E317" s="163">
        <v>20843</v>
      </c>
      <c r="F317" s="163">
        <v>21879</v>
      </c>
      <c r="G317" s="163">
        <v>23318</v>
      </c>
      <c r="H317" s="163">
        <v>24250</v>
      </c>
      <c r="I317" s="163">
        <v>25286</v>
      </c>
      <c r="J317" s="162">
        <v>26405</v>
      </c>
      <c r="K317" s="319">
        <v>0.40744096796546025</v>
      </c>
      <c r="L317" s="162">
        <v>7644</v>
      </c>
      <c r="M317" s="322">
        <v>4.4253737245906824E-2</v>
      </c>
      <c r="N317" s="162">
        <v>1119</v>
      </c>
      <c r="O317" s="164"/>
    </row>
    <row r="318" spans="1:15">
      <c r="A318" s="122" t="s">
        <v>192</v>
      </c>
      <c r="B318" s="161">
        <v>6988</v>
      </c>
      <c r="C318" s="161">
        <v>6967</v>
      </c>
      <c r="D318" s="163">
        <v>7038</v>
      </c>
      <c r="E318" s="163">
        <v>7113</v>
      </c>
      <c r="F318" s="163">
        <v>7137</v>
      </c>
      <c r="G318" s="163">
        <v>7181</v>
      </c>
      <c r="H318" s="163">
        <v>7229</v>
      </c>
      <c r="I318" s="163">
        <v>7363</v>
      </c>
      <c r="J318" s="162">
        <v>7494</v>
      </c>
      <c r="K318" s="319">
        <v>7.2409845449341731E-2</v>
      </c>
      <c r="L318" s="162">
        <v>506</v>
      </c>
      <c r="M318" s="322">
        <v>1.7791661007741408E-2</v>
      </c>
      <c r="N318" s="162">
        <v>131</v>
      </c>
      <c r="O318" s="164"/>
    </row>
    <row r="319" spans="1:15">
      <c r="A319" s="122"/>
      <c r="B319" s="161"/>
      <c r="C319" s="161"/>
      <c r="D319" s="163"/>
      <c r="E319" s="163"/>
      <c r="F319" s="163"/>
      <c r="G319" s="163"/>
      <c r="H319" s="163"/>
      <c r="I319" s="163"/>
      <c r="J319" s="162"/>
      <c r="K319" s="319"/>
      <c r="L319" s="162"/>
      <c r="M319" s="322"/>
      <c r="N319" s="162"/>
      <c r="O319" s="164"/>
    </row>
    <row r="320" spans="1:15">
      <c r="A320" s="122" t="s">
        <v>191</v>
      </c>
      <c r="B320" s="161">
        <v>2778</v>
      </c>
      <c r="C320" s="161">
        <v>2772</v>
      </c>
      <c r="D320" s="163">
        <v>2743</v>
      </c>
      <c r="E320" s="163">
        <v>2709</v>
      </c>
      <c r="F320" s="163">
        <v>2717</v>
      </c>
      <c r="G320" s="163">
        <v>2695</v>
      </c>
      <c r="H320" s="163">
        <v>2684</v>
      </c>
      <c r="I320" s="163">
        <v>2685</v>
      </c>
      <c r="J320" s="162">
        <v>2719</v>
      </c>
      <c r="K320" s="319">
        <v>-2.1238300935925127E-2</v>
      </c>
      <c r="L320" s="162">
        <v>-59</v>
      </c>
      <c r="M320" s="322">
        <v>1.266294227188082E-2</v>
      </c>
      <c r="N320" s="162">
        <v>34</v>
      </c>
      <c r="O320" s="164"/>
    </row>
    <row r="321" spans="1:15">
      <c r="A321" s="122" t="s">
        <v>190</v>
      </c>
      <c r="B321" s="161">
        <v>327</v>
      </c>
      <c r="C321" s="161">
        <v>335</v>
      </c>
      <c r="D321" s="163">
        <v>331</v>
      </c>
      <c r="E321" s="163">
        <v>327</v>
      </c>
      <c r="F321" s="163">
        <v>328</v>
      </c>
      <c r="G321" s="163">
        <v>323</v>
      </c>
      <c r="H321" s="163">
        <v>321</v>
      </c>
      <c r="I321" s="163">
        <v>319</v>
      </c>
      <c r="J321" s="162">
        <v>321</v>
      </c>
      <c r="K321" s="319">
        <v>-1.834862385321101E-2</v>
      </c>
      <c r="L321" s="162">
        <v>-6</v>
      </c>
      <c r="M321" s="322">
        <v>6.269592476489028E-3</v>
      </c>
      <c r="N321" s="162">
        <v>2</v>
      </c>
      <c r="O321" s="164"/>
    </row>
    <row r="322" spans="1:15">
      <c r="A322" s="122" t="s">
        <v>189</v>
      </c>
      <c r="B322" s="161">
        <v>219</v>
      </c>
      <c r="C322" s="161">
        <v>218</v>
      </c>
      <c r="D322" s="163">
        <v>217</v>
      </c>
      <c r="E322" s="163">
        <v>215</v>
      </c>
      <c r="F322" s="163">
        <v>214</v>
      </c>
      <c r="G322" s="163">
        <v>213</v>
      </c>
      <c r="H322" s="163">
        <v>212</v>
      </c>
      <c r="I322" s="163">
        <v>215</v>
      </c>
      <c r="J322" s="162">
        <v>219</v>
      </c>
      <c r="K322" s="319">
        <v>0</v>
      </c>
      <c r="L322" s="162">
        <v>0</v>
      </c>
      <c r="M322" s="322">
        <v>1.8604651162790697E-2</v>
      </c>
      <c r="N322" s="162">
        <v>4</v>
      </c>
      <c r="O322" s="164"/>
    </row>
    <row r="323" spans="1:15">
      <c r="A323" s="122" t="s">
        <v>188</v>
      </c>
      <c r="B323" s="161">
        <v>572</v>
      </c>
      <c r="C323" s="161">
        <v>616</v>
      </c>
      <c r="D323" s="163">
        <v>610</v>
      </c>
      <c r="E323" s="163">
        <v>601</v>
      </c>
      <c r="F323" s="163">
        <v>604</v>
      </c>
      <c r="G323" s="163">
        <v>594</v>
      </c>
      <c r="H323" s="163">
        <v>587</v>
      </c>
      <c r="I323" s="163">
        <v>583</v>
      </c>
      <c r="J323" s="162">
        <v>586</v>
      </c>
      <c r="K323" s="319">
        <v>2.4475524475524476E-2</v>
      </c>
      <c r="L323" s="162">
        <v>14</v>
      </c>
      <c r="M323" s="322">
        <v>5.1457975986277877E-3</v>
      </c>
      <c r="N323" s="162">
        <v>3</v>
      </c>
      <c r="O323" s="164"/>
    </row>
    <row r="324" spans="1:15">
      <c r="A324" s="122" t="s">
        <v>187</v>
      </c>
      <c r="B324" s="161">
        <v>258</v>
      </c>
      <c r="C324" s="161">
        <v>257</v>
      </c>
      <c r="D324" s="163">
        <v>255</v>
      </c>
      <c r="E324" s="163">
        <v>253</v>
      </c>
      <c r="F324" s="163">
        <v>252</v>
      </c>
      <c r="G324" s="163">
        <v>251</v>
      </c>
      <c r="H324" s="163">
        <v>252</v>
      </c>
      <c r="I324" s="163">
        <v>252</v>
      </c>
      <c r="J324" s="162">
        <v>256</v>
      </c>
      <c r="K324" s="319">
        <v>-7.7519379844961239E-3</v>
      </c>
      <c r="L324" s="162">
        <v>-2</v>
      </c>
      <c r="M324" s="322">
        <v>1.5873015873015872E-2</v>
      </c>
      <c r="N324" s="162">
        <v>4</v>
      </c>
      <c r="O324" s="164"/>
    </row>
    <row r="325" spans="1:15">
      <c r="A325" s="122" t="s">
        <v>186</v>
      </c>
      <c r="B325" s="161">
        <v>182</v>
      </c>
      <c r="C325" s="161">
        <v>245</v>
      </c>
      <c r="D325" s="163">
        <v>242</v>
      </c>
      <c r="E325" s="163">
        <v>239</v>
      </c>
      <c r="F325" s="163">
        <v>240</v>
      </c>
      <c r="G325" s="163">
        <v>239</v>
      </c>
      <c r="H325" s="163">
        <v>239</v>
      </c>
      <c r="I325" s="163">
        <v>239</v>
      </c>
      <c r="J325" s="162">
        <v>243</v>
      </c>
      <c r="K325" s="319">
        <v>0.33516483516483514</v>
      </c>
      <c r="L325" s="162">
        <v>61</v>
      </c>
      <c r="M325" s="322">
        <v>1.6736401673640166E-2</v>
      </c>
      <c r="N325" s="162">
        <v>4</v>
      </c>
      <c r="O325" s="164"/>
    </row>
    <row r="326" spans="1:15">
      <c r="A326" s="122" t="s">
        <v>185</v>
      </c>
      <c r="B326" s="161">
        <v>1220</v>
      </c>
      <c r="C326" s="161">
        <v>1101</v>
      </c>
      <c r="D326" s="163">
        <v>1088</v>
      </c>
      <c r="E326" s="163">
        <v>1074</v>
      </c>
      <c r="F326" s="163">
        <v>1079</v>
      </c>
      <c r="G326" s="163">
        <v>1075</v>
      </c>
      <c r="H326" s="163">
        <v>1073</v>
      </c>
      <c r="I326" s="163">
        <v>1077</v>
      </c>
      <c r="J326" s="162">
        <v>1094</v>
      </c>
      <c r="K326" s="319">
        <v>-0.10327868852459017</v>
      </c>
      <c r="L326" s="162">
        <v>-126</v>
      </c>
      <c r="M326" s="322">
        <v>1.5784586815227482E-2</v>
      </c>
      <c r="N326" s="162">
        <v>17</v>
      </c>
      <c r="O326" s="164"/>
    </row>
    <row r="327" spans="1:15">
      <c r="A327" s="122"/>
      <c r="B327" s="161"/>
      <c r="C327" s="161"/>
      <c r="D327" s="163"/>
      <c r="E327" s="163"/>
      <c r="F327" s="163"/>
      <c r="G327" s="163"/>
      <c r="H327" s="163"/>
      <c r="I327" s="163"/>
      <c r="J327" s="162"/>
      <c r="K327" s="319"/>
      <c r="L327" s="162"/>
      <c r="M327" s="322"/>
      <c r="N327" s="162"/>
      <c r="O327" s="164"/>
    </row>
    <row r="328" spans="1:15">
      <c r="A328" s="122" t="s">
        <v>184</v>
      </c>
      <c r="B328" s="161">
        <v>231236</v>
      </c>
      <c r="C328" s="161">
        <v>232138</v>
      </c>
      <c r="D328" s="163">
        <v>233890</v>
      </c>
      <c r="E328" s="163">
        <v>236342</v>
      </c>
      <c r="F328" s="163">
        <v>238222</v>
      </c>
      <c r="G328" s="163">
        <v>240219</v>
      </c>
      <c r="H328" s="163">
        <v>242978</v>
      </c>
      <c r="I328" s="163">
        <v>247319</v>
      </c>
      <c r="J328" s="162">
        <v>251769</v>
      </c>
      <c r="K328" s="319">
        <v>8.8796727153211436E-2</v>
      </c>
      <c r="L328" s="162">
        <v>20533</v>
      </c>
      <c r="M328" s="322">
        <v>1.7992956465132076E-2</v>
      </c>
      <c r="N328" s="162">
        <v>4450</v>
      </c>
      <c r="O328" s="164"/>
    </row>
    <row r="329" spans="1:15">
      <c r="A329" s="122" t="s">
        <v>183</v>
      </c>
      <c r="B329" s="161">
        <v>5928</v>
      </c>
      <c r="C329" s="161">
        <v>5983</v>
      </c>
      <c r="D329" s="163">
        <v>6070</v>
      </c>
      <c r="E329" s="163">
        <v>6177</v>
      </c>
      <c r="F329" s="163">
        <v>6263</v>
      </c>
      <c r="G329" s="163">
        <v>6432</v>
      </c>
      <c r="H329" s="163">
        <v>6699</v>
      </c>
      <c r="I329" s="163">
        <v>6870</v>
      </c>
      <c r="J329" s="162">
        <v>6996</v>
      </c>
      <c r="K329" s="319">
        <v>0.18016194331983806</v>
      </c>
      <c r="L329" s="162">
        <v>1068</v>
      </c>
      <c r="M329" s="322">
        <v>1.8340611353711789E-2</v>
      </c>
      <c r="N329" s="162">
        <v>126</v>
      </c>
      <c r="O329" s="164"/>
    </row>
    <row r="330" spans="1:15">
      <c r="A330" s="122" t="s">
        <v>182</v>
      </c>
      <c r="B330" s="161">
        <v>5567</v>
      </c>
      <c r="C330" s="161">
        <v>5616</v>
      </c>
      <c r="D330" s="163">
        <v>5712</v>
      </c>
      <c r="E330" s="163">
        <v>5790</v>
      </c>
      <c r="F330" s="163">
        <v>5873</v>
      </c>
      <c r="G330" s="163">
        <v>6026</v>
      </c>
      <c r="H330" s="163">
        <v>6166</v>
      </c>
      <c r="I330" s="163">
        <v>6340</v>
      </c>
      <c r="J330" s="162">
        <v>6535</v>
      </c>
      <c r="K330" s="319">
        <v>0.17388180348482127</v>
      </c>
      <c r="L330" s="162">
        <v>968</v>
      </c>
      <c r="M330" s="322">
        <v>3.0757097791798107E-2</v>
      </c>
      <c r="N330" s="162">
        <v>195</v>
      </c>
      <c r="O330" s="164"/>
    </row>
    <row r="331" spans="1:15">
      <c r="A331" s="122" t="s">
        <v>181</v>
      </c>
      <c r="B331" s="161">
        <v>7218</v>
      </c>
      <c r="C331" s="161">
        <v>7274</v>
      </c>
      <c r="D331" s="163">
        <v>7484</v>
      </c>
      <c r="E331" s="163">
        <v>7658</v>
      </c>
      <c r="F331" s="163">
        <v>7888</v>
      </c>
      <c r="G331" s="163">
        <v>8039</v>
      </c>
      <c r="H331" s="163">
        <v>8174</v>
      </c>
      <c r="I331" s="163">
        <v>8436</v>
      </c>
      <c r="J331" s="162">
        <v>8668</v>
      </c>
      <c r="K331" s="319">
        <v>0.20088667220836798</v>
      </c>
      <c r="L331" s="162">
        <v>1450</v>
      </c>
      <c r="M331" s="322">
        <v>2.7501185395922237E-2</v>
      </c>
      <c r="N331" s="162">
        <v>232</v>
      </c>
      <c r="O331" s="164"/>
    </row>
    <row r="332" spans="1:15">
      <c r="A332" s="122" t="s">
        <v>180</v>
      </c>
      <c r="B332" s="161">
        <v>608</v>
      </c>
      <c r="C332" s="161">
        <v>618</v>
      </c>
      <c r="D332" s="163">
        <v>619</v>
      </c>
      <c r="E332" s="163">
        <v>622</v>
      </c>
      <c r="F332" s="163">
        <v>630</v>
      </c>
      <c r="G332" s="163">
        <v>628</v>
      </c>
      <c r="H332" s="163">
        <v>634</v>
      </c>
      <c r="I332" s="163">
        <v>638</v>
      </c>
      <c r="J332" s="162">
        <v>637</v>
      </c>
      <c r="K332" s="319">
        <v>4.7697368421052634E-2</v>
      </c>
      <c r="L332" s="162">
        <v>29</v>
      </c>
      <c r="M332" s="322">
        <v>-1.567398119122257E-3</v>
      </c>
      <c r="N332" s="162">
        <v>-1</v>
      </c>
      <c r="O332" s="164"/>
    </row>
    <row r="333" spans="1:15">
      <c r="A333" s="122" t="s">
        <v>179</v>
      </c>
      <c r="B333" s="161">
        <v>1701</v>
      </c>
      <c r="C333" s="161">
        <v>1694</v>
      </c>
      <c r="D333" s="163">
        <v>1702</v>
      </c>
      <c r="E333" s="163">
        <v>1712</v>
      </c>
      <c r="F333" s="163">
        <v>1720</v>
      </c>
      <c r="G333" s="163">
        <v>1727</v>
      </c>
      <c r="H333" s="163">
        <v>1737</v>
      </c>
      <c r="I333" s="163">
        <v>1748</v>
      </c>
      <c r="J333" s="162">
        <v>1778</v>
      </c>
      <c r="K333" s="319">
        <v>4.5267489711934158E-2</v>
      </c>
      <c r="L333" s="162">
        <v>77</v>
      </c>
      <c r="M333" s="322">
        <v>1.7162471395881007E-2</v>
      </c>
      <c r="N333" s="162">
        <v>30</v>
      </c>
      <c r="O333" s="164"/>
    </row>
    <row r="334" spans="1:15">
      <c r="A334" s="122" t="s">
        <v>178</v>
      </c>
      <c r="B334" s="161">
        <v>17357</v>
      </c>
      <c r="C334" s="161">
        <v>17462</v>
      </c>
      <c r="D334" s="163">
        <v>17583</v>
      </c>
      <c r="E334" s="163">
        <v>17765</v>
      </c>
      <c r="F334" s="163">
        <v>17986</v>
      </c>
      <c r="G334" s="163">
        <v>18154</v>
      </c>
      <c r="H334" s="163">
        <v>18345</v>
      </c>
      <c r="I334" s="163">
        <v>18671</v>
      </c>
      <c r="J334" s="162">
        <v>19465</v>
      </c>
      <c r="K334" s="319">
        <v>0.12144955925563174</v>
      </c>
      <c r="L334" s="162">
        <v>2108</v>
      </c>
      <c r="M334" s="322">
        <v>4.252584221520004E-2</v>
      </c>
      <c r="N334" s="162">
        <v>794</v>
      </c>
      <c r="O334" s="164"/>
    </row>
    <row r="335" spans="1:15">
      <c r="A335" s="122" t="s">
        <v>177</v>
      </c>
      <c r="B335" s="161">
        <v>82825</v>
      </c>
      <c r="C335" s="161">
        <v>83048</v>
      </c>
      <c r="D335" s="163">
        <v>83269</v>
      </c>
      <c r="E335" s="163">
        <v>83845</v>
      </c>
      <c r="F335" s="163">
        <v>84173</v>
      </c>
      <c r="G335" s="163">
        <v>84361</v>
      </c>
      <c r="H335" s="163">
        <v>85254</v>
      </c>
      <c r="I335" s="163">
        <v>86725</v>
      </c>
      <c r="J335" s="162">
        <v>87031</v>
      </c>
      <c r="K335" s="319">
        <v>5.0781768789616662E-2</v>
      </c>
      <c r="L335" s="162">
        <v>4206</v>
      </c>
      <c r="M335" s="322">
        <v>3.52839434995676E-3</v>
      </c>
      <c r="N335" s="162">
        <v>306</v>
      </c>
      <c r="O335" s="164"/>
    </row>
    <row r="336" spans="1:15">
      <c r="A336" s="122" t="s">
        <v>176</v>
      </c>
      <c r="B336" s="161">
        <v>5476</v>
      </c>
      <c r="C336" s="161">
        <v>5524</v>
      </c>
      <c r="D336" s="163">
        <v>5692</v>
      </c>
      <c r="E336" s="163">
        <v>5883</v>
      </c>
      <c r="F336" s="163">
        <v>6031</v>
      </c>
      <c r="G336" s="163">
        <v>6199</v>
      </c>
      <c r="H336" s="163">
        <v>6273</v>
      </c>
      <c r="I336" s="163">
        <v>6473</v>
      </c>
      <c r="J336" s="162">
        <v>6764</v>
      </c>
      <c r="K336" s="319">
        <v>0.23520818115412709</v>
      </c>
      <c r="L336" s="162">
        <v>1288</v>
      </c>
      <c r="M336" s="322">
        <v>4.4955970956279935E-2</v>
      </c>
      <c r="N336" s="162">
        <v>291</v>
      </c>
      <c r="O336" s="164"/>
    </row>
    <row r="337" spans="1:15">
      <c r="A337" s="122" t="s">
        <v>175</v>
      </c>
      <c r="B337" s="161">
        <v>7979</v>
      </c>
      <c r="C337" s="161">
        <v>8003</v>
      </c>
      <c r="D337" s="163">
        <v>8139</v>
      </c>
      <c r="E337" s="163">
        <v>8325</v>
      </c>
      <c r="F337" s="163">
        <v>8605</v>
      </c>
      <c r="G337" s="163">
        <v>8936</v>
      </c>
      <c r="H337" s="163">
        <v>9307</v>
      </c>
      <c r="I337" s="163">
        <v>9792</v>
      </c>
      <c r="J337" s="162">
        <v>10287</v>
      </c>
      <c r="K337" s="319">
        <v>0.28925930567740316</v>
      </c>
      <c r="L337" s="162">
        <v>2308</v>
      </c>
      <c r="M337" s="322">
        <v>5.0551470588235295E-2</v>
      </c>
      <c r="N337" s="162">
        <v>495</v>
      </c>
      <c r="O337" s="164"/>
    </row>
    <row r="338" spans="1:15">
      <c r="A338" s="122" t="s">
        <v>174</v>
      </c>
      <c r="B338" s="161">
        <v>8426</v>
      </c>
      <c r="C338" s="161">
        <v>8503</v>
      </c>
      <c r="D338" s="163">
        <v>8537</v>
      </c>
      <c r="E338" s="163">
        <v>8602</v>
      </c>
      <c r="F338" s="163">
        <v>8635</v>
      </c>
      <c r="G338" s="163">
        <v>8656</v>
      </c>
      <c r="H338" s="163">
        <v>8682</v>
      </c>
      <c r="I338" s="163">
        <v>8744</v>
      </c>
      <c r="J338" s="162">
        <v>8758</v>
      </c>
      <c r="K338" s="319">
        <v>3.9401851412295276E-2</v>
      </c>
      <c r="L338" s="162">
        <v>332</v>
      </c>
      <c r="M338" s="322">
        <v>1.6010978956999085E-3</v>
      </c>
      <c r="N338" s="162">
        <v>14</v>
      </c>
      <c r="O338" s="164"/>
    </row>
    <row r="339" spans="1:15">
      <c r="A339" s="122" t="s">
        <v>173</v>
      </c>
      <c r="B339" s="161">
        <v>36884</v>
      </c>
      <c r="C339" s="161">
        <v>36965</v>
      </c>
      <c r="D339" s="163">
        <v>37195</v>
      </c>
      <c r="E339" s="163">
        <v>37489</v>
      </c>
      <c r="F339" s="163">
        <v>37640</v>
      </c>
      <c r="G339" s="163">
        <v>37763</v>
      </c>
      <c r="H339" s="163">
        <v>37835</v>
      </c>
      <c r="I339" s="163">
        <v>38119</v>
      </c>
      <c r="J339" s="162">
        <v>38595</v>
      </c>
      <c r="K339" s="319">
        <v>4.6388678017568595E-2</v>
      </c>
      <c r="L339" s="162">
        <v>1711</v>
      </c>
      <c r="M339" s="322">
        <v>1.2487211102075081E-2</v>
      </c>
      <c r="N339" s="162">
        <v>476</v>
      </c>
      <c r="O339" s="164"/>
    </row>
    <row r="340" spans="1:15">
      <c r="A340" s="122" t="s">
        <v>172</v>
      </c>
      <c r="B340" s="161">
        <v>16532</v>
      </c>
      <c r="C340" s="161">
        <v>16601</v>
      </c>
      <c r="D340" s="163">
        <v>16637</v>
      </c>
      <c r="E340" s="163">
        <v>16722</v>
      </c>
      <c r="F340" s="163">
        <v>16752</v>
      </c>
      <c r="G340" s="163">
        <v>16817</v>
      </c>
      <c r="H340" s="163">
        <v>16867</v>
      </c>
      <c r="I340" s="163">
        <v>17023</v>
      </c>
      <c r="J340" s="162">
        <v>17101</v>
      </c>
      <c r="K340" s="319">
        <v>3.4418098233728524E-2</v>
      </c>
      <c r="L340" s="162">
        <v>569</v>
      </c>
      <c r="M340" s="322">
        <v>4.5820360688480291E-3</v>
      </c>
      <c r="N340" s="162">
        <v>78</v>
      </c>
      <c r="O340" s="164"/>
    </row>
    <row r="341" spans="1:15">
      <c r="A341" s="122" t="s">
        <v>171</v>
      </c>
      <c r="B341" s="161">
        <v>1322</v>
      </c>
      <c r="C341" s="161">
        <v>1318</v>
      </c>
      <c r="D341" s="163">
        <v>1320</v>
      </c>
      <c r="E341" s="163">
        <v>1325</v>
      </c>
      <c r="F341" s="163">
        <v>1330</v>
      </c>
      <c r="G341" s="163">
        <v>1331</v>
      </c>
      <c r="H341" s="163">
        <v>1333</v>
      </c>
      <c r="I341" s="163">
        <v>1341</v>
      </c>
      <c r="J341" s="162">
        <v>1340</v>
      </c>
      <c r="K341" s="319">
        <v>1.3615733736762481E-2</v>
      </c>
      <c r="L341" s="162">
        <v>18</v>
      </c>
      <c r="M341" s="322">
        <v>-7.4571215510812821E-4</v>
      </c>
      <c r="N341" s="162">
        <v>-1</v>
      </c>
      <c r="O341" s="164"/>
    </row>
    <row r="342" spans="1:15">
      <c r="A342" s="122" t="s">
        <v>170</v>
      </c>
      <c r="B342" s="161">
        <v>9067</v>
      </c>
      <c r="C342" s="161">
        <v>9041</v>
      </c>
      <c r="D342" s="163">
        <v>9050</v>
      </c>
      <c r="E342" s="163">
        <v>9085</v>
      </c>
      <c r="F342" s="163">
        <v>9092</v>
      </c>
      <c r="G342" s="163">
        <v>9100</v>
      </c>
      <c r="H342" s="163">
        <v>9108</v>
      </c>
      <c r="I342" s="163">
        <v>9159</v>
      </c>
      <c r="J342" s="162">
        <v>9152</v>
      </c>
      <c r="K342" s="319">
        <v>9.3746553435535458E-3</v>
      </c>
      <c r="L342" s="162">
        <v>85</v>
      </c>
      <c r="M342" s="322">
        <v>-7.6427557593623753E-4</v>
      </c>
      <c r="N342" s="162">
        <v>-7</v>
      </c>
      <c r="O342" s="164"/>
    </row>
    <row r="343" spans="1:15">
      <c r="A343" s="122" t="s">
        <v>169</v>
      </c>
      <c r="B343" s="324">
        <v>10272</v>
      </c>
      <c r="C343" s="171">
        <v>10421</v>
      </c>
      <c r="D343" s="171">
        <v>10717</v>
      </c>
      <c r="E343" s="171">
        <v>11059</v>
      </c>
      <c r="F343" s="171">
        <v>11248</v>
      </c>
      <c r="G343" s="171">
        <v>11577</v>
      </c>
      <c r="H343" s="171">
        <v>11887</v>
      </c>
      <c r="I343" s="171">
        <v>12313</v>
      </c>
      <c r="J343" s="172">
        <v>13532</v>
      </c>
      <c r="K343" s="319">
        <v>0.31736760124610591</v>
      </c>
      <c r="L343" s="162">
        <v>3260</v>
      </c>
      <c r="M343" s="322">
        <v>9.9001055794688542E-2</v>
      </c>
      <c r="N343" s="162">
        <v>1219</v>
      </c>
      <c r="O343" s="164"/>
    </row>
    <row r="344" spans="1:15" ht="11.25" customHeight="1">
      <c r="A344" s="170" t="s">
        <v>168</v>
      </c>
      <c r="B344" s="323">
        <v>14074</v>
      </c>
      <c r="C344" s="173">
        <v>14067</v>
      </c>
      <c r="D344" s="173">
        <v>14164</v>
      </c>
      <c r="E344" s="173">
        <v>14283</v>
      </c>
      <c r="F344" s="173">
        <v>14356</v>
      </c>
      <c r="G344" s="173">
        <v>14473</v>
      </c>
      <c r="H344" s="173">
        <v>14677</v>
      </c>
      <c r="I344" s="173">
        <v>14927</v>
      </c>
      <c r="J344" s="174">
        <v>15130</v>
      </c>
      <c r="K344" s="395">
        <v>7.5031973852493966E-2</v>
      </c>
      <c r="L344" s="396">
        <v>1056</v>
      </c>
      <c r="M344" s="397">
        <v>1.3599517652575869E-2</v>
      </c>
      <c r="N344" s="396">
        <v>203</v>
      </c>
      <c r="O344" s="164"/>
    </row>
    <row r="345" spans="1:15" ht="11.25" customHeight="1">
      <c r="A345" s="326"/>
      <c r="B345" s="393"/>
      <c r="C345" s="393"/>
      <c r="D345" s="393"/>
      <c r="E345" s="393"/>
      <c r="F345" s="393"/>
      <c r="G345" s="393"/>
      <c r="H345" s="393"/>
      <c r="I345" s="393"/>
      <c r="J345" s="393"/>
      <c r="K345" s="322"/>
      <c r="L345" s="163"/>
      <c r="M345" s="322"/>
      <c r="N345" s="163"/>
      <c r="O345" s="164"/>
    </row>
    <row r="346" spans="1:15" ht="11.25" customHeight="1">
      <c r="A346" s="1098" t="s">
        <v>533</v>
      </c>
      <c r="B346" s="1098"/>
      <c r="C346" s="1098"/>
      <c r="D346" s="1098"/>
      <c r="E346" s="1098"/>
      <c r="F346" s="1098"/>
      <c r="G346" s="1098"/>
      <c r="H346" s="1098"/>
      <c r="I346" s="1098"/>
      <c r="J346" s="1098"/>
      <c r="K346" s="1098"/>
      <c r="L346" s="1098"/>
      <c r="M346" s="1098"/>
      <c r="N346" s="1098"/>
      <c r="O346" s="164"/>
    </row>
    <row r="347" spans="1:15" ht="11.25" customHeight="1">
      <c r="A347" s="394"/>
      <c r="B347" s="394"/>
      <c r="C347" s="394"/>
      <c r="D347" s="394"/>
      <c r="E347" s="394"/>
      <c r="F347" s="394"/>
      <c r="G347" s="394"/>
      <c r="H347" s="394"/>
      <c r="I347" s="394"/>
      <c r="J347" s="394"/>
      <c r="K347" s="394"/>
      <c r="L347" s="394"/>
      <c r="M347" s="394"/>
      <c r="N347" s="394"/>
      <c r="O347" s="164"/>
    </row>
    <row r="348" spans="1:15">
      <c r="A348" s="164" t="s">
        <v>132</v>
      </c>
      <c r="B348" s="168"/>
      <c r="C348" s="168"/>
      <c r="D348" s="168"/>
      <c r="E348" s="168"/>
      <c r="F348" s="168"/>
      <c r="G348" s="168"/>
      <c r="H348" s="168"/>
      <c r="I348" s="168"/>
      <c r="J348" s="169"/>
      <c r="K348" s="164"/>
      <c r="L348" s="164"/>
      <c r="M348" s="164"/>
      <c r="N348" s="164"/>
      <c r="O348" s="164"/>
    </row>
    <row r="349" spans="1:15">
      <c r="A349" s="164"/>
      <c r="B349" s="168"/>
      <c r="C349" s="168"/>
      <c r="D349" s="168"/>
      <c r="E349" s="168"/>
      <c r="F349" s="168"/>
      <c r="G349" s="168"/>
      <c r="H349" s="168"/>
      <c r="I349" s="168"/>
      <c r="J349" s="169"/>
      <c r="K349" s="164"/>
      <c r="L349" s="164"/>
      <c r="M349" s="164"/>
      <c r="N349" s="164"/>
      <c r="O349" s="164"/>
    </row>
    <row r="350" spans="1:15">
      <c r="A350" s="164"/>
      <c r="B350" s="168"/>
      <c r="C350" s="168"/>
      <c r="D350" s="168"/>
      <c r="E350" s="168"/>
      <c r="F350" s="168"/>
      <c r="G350" s="168"/>
      <c r="H350" s="168"/>
      <c r="I350" s="168"/>
      <c r="J350" s="169"/>
      <c r="K350" s="164"/>
      <c r="L350" s="164"/>
      <c r="M350" s="164"/>
      <c r="N350" s="164"/>
      <c r="O350" s="164"/>
    </row>
    <row r="351" spans="1:15">
      <c r="A351" s="164"/>
      <c r="B351" s="168"/>
      <c r="C351" s="168"/>
      <c r="D351" s="168"/>
      <c r="E351" s="168"/>
      <c r="F351" s="168"/>
      <c r="G351" s="168"/>
      <c r="H351" s="168"/>
      <c r="I351" s="168"/>
      <c r="J351" s="169"/>
      <c r="K351" s="164"/>
      <c r="L351" s="164"/>
      <c r="M351" s="164"/>
      <c r="N351" s="164"/>
      <c r="O351" s="164"/>
    </row>
    <row r="352" spans="1:15">
      <c r="A352" s="164"/>
      <c r="B352" s="168"/>
      <c r="C352" s="168"/>
      <c r="D352" s="168"/>
      <c r="E352" s="168"/>
      <c r="F352" s="168"/>
      <c r="G352" s="168"/>
      <c r="H352" s="168"/>
      <c r="I352" s="168"/>
      <c r="J352" s="169"/>
      <c r="K352" s="164"/>
      <c r="L352" s="164"/>
      <c r="M352" s="164"/>
      <c r="N352" s="164"/>
      <c r="O352" s="164"/>
    </row>
    <row r="353" spans="1:15">
      <c r="A353" s="164"/>
      <c r="B353" s="168"/>
      <c r="C353" s="168"/>
      <c r="D353" s="168"/>
      <c r="E353" s="168"/>
      <c r="F353" s="168"/>
      <c r="G353" s="168"/>
      <c r="H353" s="168"/>
      <c r="I353" s="168"/>
      <c r="J353" s="169"/>
      <c r="K353" s="164"/>
      <c r="L353" s="164"/>
      <c r="M353" s="164"/>
      <c r="N353" s="164"/>
      <c r="O353" s="164"/>
    </row>
    <row r="354" spans="1:15">
      <c r="A354" s="164"/>
      <c r="B354" s="168"/>
      <c r="C354" s="168"/>
      <c r="D354" s="168"/>
      <c r="E354" s="168"/>
      <c r="F354" s="168"/>
      <c r="G354" s="168"/>
      <c r="H354" s="168"/>
      <c r="I354" s="168"/>
      <c r="J354" s="169"/>
      <c r="K354" s="164"/>
      <c r="L354" s="164"/>
      <c r="M354" s="164"/>
      <c r="N354" s="164"/>
      <c r="O354" s="164"/>
    </row>
    <row r="355" spans="1:15">
      <c r="A355" s="164"/>
      <c r="B355" s="168"/>
      <c r="C355" s="168"/>
      <c r="D355" s="168"/>
      <c r="E355" s="168"/>
      <c r="F355" s="168"/>
      <c r="G355" s="168"/>
      <c r="H355" s="168"/>
      <c r="I355" s="168"/>
      <c r="J355" s="169"/>
      <c r="K355" s="164"/>
      <c r="L355" s="164"/>
      <c r="M355" s="164"/>
      <c r="N355" s="164"/>
      <c r="O355" s="164"/>
    </row>
    <row r="356" spans="1:15">
      <c r="A356" s="164"/>
      <c r="B356" s="168"/>
      <c r="C356" s="168"/>
      <c r="D356" s="168"/>
      <c r="E356" s="168"/>
      <c r="F356" s="168"/>
      <c r="G356" s="168"/>
      <c r="H356" s="168"/>
      <c r="I356" s="168"/>
      <c r="J356" s="169"/>
      <c r="K356" s="164"/>
      <c r="L356" s="164"/>
      <c r="M356" s="164"/>
      <c r="N356" s="164"/>
      <c r="O356" s="164"/>
    </row>
    <row r="357" spans="1:15">
      <c r="A357" s="164"/>
      <c r="B357" s="168"/>
      <c r="C357" s="168"/>
      <c r="D357" s="168"/>
      <c r="E357" s="168"/>
      <c r="F357" s="168"/>
      <c r="G357" s="168"/>
      <c r="H357" s="168"/>
      <c r="I357" s="168"/>
      <c r="J357" s="169"/>
      <c r="K357" s="164"/>
      <c r="L357" s="164"/>
      <c r="M357" s="164"/>
      <c r="N357" s="164"/>
      <c r="O357" s="164"/>
    </row>
    <row r="358" spans="1:15">
      <c r="A358" s="164"/>
      <c r="B358" s="168"/>
      <c r="C358" s="168"/>
      <c r="D358" s="168"/>
      <c r="E358" s="168"/>
      <c r="F358" s="168"/>
      <c r="G358" s="168"/>
      <c r="H358" s="168"/>
      <c r="I358" s="168"/>
      <c r="J358" s="169"/>
      <c r="K358" s="164"/>
      <c r="L358" s="164"/>
      <c r="M358" s="164"/>
      <c r="N358" s="164"/>
      <c r="O358" s="164"/>
    </row>
    <row r="359" spans="1:15">
      <c r="A359" s="164"/>
      <c r="B359" s="168"/>
      <c r="C359" s="168"/>
      <c r="D359" s="168"/>
      <c r="E359" s="168"/>
      <c r="F359" s="168"/>
      <c r="G359" s="168"/>
      <c r="H359" s="168"/>
      <c r="I359" s="168"/>
      <c r="J359" s="169"/>
      <c r="K359" s="164"/>
      <c r="L359" s="164"/>
      <c r="M359" s="164"/>
      <c r="N359" s="164"/>
      <c r="O359" s="164"/>
    </row>
  </sheetData>
  <mergeCells count="8">
    <mergeCell ref="B1:B4"/>
    <mergeCell ref="A346:N346"/>
    <mergeCell ref="M1:N3"/>
    <mergeCell ref="K3:L3"/>
    <mergeCell ref="K1:L1"/>
    <mergeCell ref="K2:L2"/>
    <mergeCell ref="C1:J3"/>
    <mergeCell ref="A1:A4"/>
  </mergeCells>
  <printOptions horizontalCentered="1"/>
  <pageMargins left="0.7" right="0.7" top="1" bottom="1" header="0.5" footer="0.5"/>
  <pageSetup scale="66" fitToHeight="0" orientation="portrait" r:id="rId1"/>
  <headerFooter scaleWithDoc="0">
    <oddHeader>&amp;C&amp;"-,Bold"Table 2.12
Total Population by City</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45"/>
  <sheetViews>
    <sheetView view="pageLayout" topLeftCell="A28" zoomScaleNormal="100" zoomScaleSheetLayoutView="100" workbookViewId="0">
      <selection activeCell="E36" sqref="E36"/>
    </sheetView>
  </sheetViews>
  <sheetFormatPr defaultColWidth="8.85546875" defaultRowHeight="12.75"/>
  <cols>
    <col min="1" max="1" width="6.85546875" style="400" customWidth="1"/>
    <col min="2" max="2" width="11" style="400" bestFit="1" customWidth="1"/>
    <col min="3" max="3" width="7.28515625" style="400" customWidth="1"/>
    <col min="4" max="4" width="7.85546875" style="400" customWidth="1"/>
    <col min="5" max="5" width="13.28515625" style="400" customWidth="1"/>
    <col min="6" max="6" width="6.85546875" style="400" customWidth="1"/>
    <col min="7" max="7" width="11" style="400" customWidth="1"/>
    <col min="8" max="8" width="7.28515625" style="400" customWidth="1"/>
    <col min="9" max="9" width="7.7109375" style="400" customWidth="1"/>
    <col min="10" max="10" width="13.42578125" style="400" customWidth="1"/>
    <col min="11" max="16384" width="8.85546875" style="400"/>
  </cols>
  <sheetData>
    <row r="1" spans="1:15" s="423" customFormat="1" ht="30" customHeight="1">
      <c r="A1" s="430" t="s">
        <v>4</v>
      </c>
      <c r="B1" s="428" t="s">
        <v>543</v>
      </c>
      <c r="C1" s="427" t="s">
        <v>542</v>
      </c>
      <c r="D1" s="426" t="s">
        <v>541</v>
      </c>
      <c r="E1" s="425" t="s">
        <v>544</v>
      </c>
      <c r="F1" s="429" t="s">
        <v>4</v>
      </c>
      <c r="G1" s="428" t="s">
        <v>543</v>
      </c>
      <c r="H1" s="427" t="s">
        <v>542</v>
      </c>
      <c r="I1" s="426" t="s">
        <v>541</v>
      </c>
      <c r="J1" s="425" t="s">
        <v>540</v>
      </c>
      <c r="K1" s="424"/>
      <c r="L1" s="424"/>
      <c r="M1" s="424"/>
      <c r="N1" s="424"/>
      <c r="O1" s="424"/>
    </row>
    <row r="2" spans="1:15">
      <c r="A2" s="412">
        <v>1950</v>
      </c>
      <c r="B2" s="422">
        <v>189153</v>
      </c>
      <c r="C2" s="410">
        <v>3.0806539509536712</v>
      </c>
      <c r="D2" s="409">
        <v>5653</v>
      </c>
      <c r="E2" s="408">
        <v>5.5</v>
      </c>
      <c r="F2" s="421">
        <v>1985</v>
      </c>
      <c r="G2" s="409">
        <v>624387</v>
      </c>
      <c r="H2" s="410">
        <v>3.8795943221066498</v>
      </c>
      <c r="I2" s="409">
        <v>23319</v>
      </c>
      <c r="J2" s="414">
        <v>5.9</v>
      </c>
      <c r="O2" s="420"/>
    </row>
    <row r="3" spans="1:15">
      <c r="A3" s="412">
        <v>1951</v>
      </c>
      <c r="B3" s="411">
        <v>207386</v>
      </c>
      <c r="C3" s="410">
        <v>9.6392867149873283</v>
      </c>
      <c r="D3" s="409">
        <v>18233</v>
      </c>
      <c r="E3" s="408">
        <v>3.3</v>
      </c>
      <c r="F3" s="419">
        <v>1986</v>
      </c>
      <c r="G3" s="409">
        <v>634138</v>
      </c>
      <c r="H3" s="410">
        <v>1.5616917072264425</v>
      </c>
      <c r="I3" s="409">
        <v>9751</v>
      </c>
      <c r="J3" s="414">
        <v>6</v>
      </c>
    </row>
    <row r="4" spans="1:15">
      <c r="A4" s="412">
        <v>1952</v>
      </c>
      <c r="B4" s="411">
        <v>214409</v>
      </c>
      <c r="C4" s="410">
        <v>3.3864388145776525</v>
      </c>
      <c r="D4" s="409">
        <v>7023</v>
      </c>
      <c r="E4" s="408">
        <v>3.2</v>
      </c>
      <c r="F4" s="419">
        <v>1987</v>
      </c>
      <c r="G4" s="409">
        <v>640298</v>
      </c>
      <c r="H4" s="410">
        <v>0.97139739299647587</v>
      </c>
      <c r="I4" s="409">
        <v>6160</v>
      </c>
      <c r="J4" s="414">
        <v>6.4</v>
      </c>
    </row>
    <row r="5" spans="1:15">
      <c r="A5" s="412">
        <v>1953</v>
      </c>
      <c r="B5" s="411">
        <v>217194</v>
      </c>
      <c r="C5" s="410">
        <v>1.2989193550643874</v>
      </c>
      <c r="D5" s="409">
        <v>2785</v>
      </c>
      <c r="E5" s="408">
        <v>3.3</v>
      </c>
      <c r="F5" s="419">
        <v>1988</v>
      </c>
      <c r="G5" s="409">
        <v>660075</v>
      </c>
      <c r="H5" s="410">
        <v>3.0887180656506752</v>
      </c>
      <c r="I5" s="409">
        <v>19777</v>
      </c>
      <c r="J5" s="414">
        <v>4.9000000000000004</v>
      </c>
    </row>
    <row r="6" spans="1:15">
      <c r="A6" s="412">
        <v>1954</v>
      </c>
      <c r="B6" s="411">
        <v>211864</v>
      </c>
      <c r="C6" s="410">
        <v>-2.4540272751549352</v>
      </c>
      <c r="D6" s="409">
        <v>-5330</v>
      </c>
      <c r="E6" s="408">
        <v>5.2</v>
      </c>
      <c r="F6" s="419">
        <v>1989</v>
      </c>
      <c r="G6" s="409">
        <v>691244</v>
      </c>
      <c r="H6" s="410">
        <v>4.7220391622164071</v>
      </c>
      <c r="I6" s="409">
        <v>31169</v>
      </c>
      <c r="J6" s="414">
        <v>4.5999999999999996</v>
      </c>
    </row>
    <row r="7" spans="1:15">
      <c r="A7" s="412">
        <v>1955</v>
      </c>
      <c r="B7" s="411">
        <v>224007</v>
      </c>
      <c r="C7" s="410">
        <v>5.7315070044934524</v>
      </c>
      <c r="D7" s="409">
        <v>12143</v>
      </c>
      <c r="E7" s="408">
        <v>4.0999999999999996</v>
      </c>
      <c r="F7" s="419">
        <v>1990</v>
      </c>
      <c r="G7" s="409">
        <v>723629</v>
      </c>
      <c r="H7" s="410">
        <v>4.6850316241442869</v>
      </c>
      <c r="I7" s="409">
        <v>32385</v>
      </c>
      <c r="J7" s="414">
        <v>4.4000000000000004</v>
      </c>
    </row>
    <row r="8" spans="1:15">
      <c r="A8" s="412">
        <v>1956</v>
      </c>
      <c r="B8" s="411">
        <v>236225</v>
      </c>
      <c r="C8" s="410">
        <v>5.4542938390318207</v>
      </c>
      <c r="D8" s="409">
        <v>12218</v>
      </c>
      <c r="E8" s="408">
        <v>3.4</v>
      </c>
      <c r="F8" s="419">
        <v>1991</v>
      </c>
      <c r="G8" s="409">
        <v>745202</v>
      </c>
      <c r="H8" s="410">
        <v>2.981223803910571</v>
      </c>
      <c r="I8" s="409">
        <v>21573</v>
      </c>
      <c r="J8" s="414">
        <v>4.7</v>
      </c>
    </row>
    <row r="9" spans="1:15">
      <c r="A9" s="412">
        <v>1957</v>
      </c>
      <c r="B9" s="411">
        <v>240577</v>
      </c>
      <c r="C9" s="410">
        <v>1.8423113556990112</v>
      </c>
      <c r="D9" s="409">
        <v>4352</v>
      </c>
      <c r="E9" s="408">
        <v>3.7</v>
      </c>
      <c r="F9" s="419">
        <v>1992</v>
      </c>
      <c r="G9" s="409">
        <v>768602</v>
      </c>
      <c r="H9" s="410">
        <v>3.1522693171783134</v>
      </c>
      <c r="I9" s="409">
        <v>23488</v>
      </c>
      <c r="J9" s="414">
        <v>4.9000000000000004</v>
      </c>
    </row>
    <row r="10" spans="1:15">
      <c r="A10" s="412">
        <v>1958</v>
      </c>
      <c r="B10" s="411">
        <v>240816</v>
      </c>
      <c r="C10" s="410">
        <v>9.9344492615660585E-2</v>
      </c>
      <c r="D10" s="409">
        <v>239</v>
      </c>
      <c r="E10" s="408">
        <v>5.3</v>
      </c>
      <c r="F10" s="419">
        <v>1993</v>
      </c>
      <c r="G10" s="409">
        <v>809731</v>
      </c>
      <c r="H10" s="410">
        <v>5.3511440251261311</v>
      </c>
      <c r="I10" s="409">
        <v>41129</v>
      </c>
      <c r="J10" s="414">
        <v>4.2</v>
      </c>
    </row>
    <row r="11" spans="1:15">
      <c r="A11" s="412">
        <v>1959</v>
      </c>
      <c r="B11" s="411">
        <v>251940</v>
      </c>
      <c r="C11" s="410">
        <v>4.61929439904325</v>
      </c>
      <c r="D11" s="409">
        <v>11124</v>
      </c>
      <c r="E11" s="408">
        <v>4.5999999999999996</v>
      </c>
      <c r="F11" s="419">
        <v>1994</v>
      </c>
      <c r="G11" s="409">
        <v>859626</v>
      </c>
      <c r="H11" s="410">
        <v>6.1619229102010342</v>
      </c>
      <c r="I11" s="409">
        <v>49895</v>
      </c>
      <c r="J11" s="414">
        <v>3.9</v>
      </c>
    </row>
    <row r="12" spans="1:15">
      <c r="A12" s="412">
        <v>1960</v>
      </c>
      <c r="B12" s="411">
        <v>263307</v>
      </c>
      <c r="C12" s="410">
        <v>4.5117885210764541</v>
      </c>
      <c r="D12" s="409">
        <v>11367</v>
      </c>
      <c r="E12" s="408">
        <v>4.8</v>
      </c>
      <c r="F12" s="419">
        <v>1995</v>
      </c>
      <c r="G12" s="409">
        <v>907886</v>
      </c>
      <c r="H12" s="410">
        <v>5.6140693743558234</v>
      </c>
      <c r="I12" s="409">
        <v>48260</v>
      </c>
      <c r="J12" s="414">
        <v>3.5</v>
      </c>
    </row>
    <row r="13" spans="1:15">
      <c r="A13" s="412">
        <v>1961</v>
      </c>
      <c r="B13" s="411">
        <v>272355</v>
      </c>
      <c r="C13" s="410">
        <v>3.4362929963882571</v>
      </c>
      <c r="D13" s="409">
        <v>9048</v>
      </c>
      <c r="E13" s="408">
        <v>5.3</v>
      </c>
      <c r="F13" s="419">
        <v>1996</v>
      </c>
      <c r="G13" s="409">
        <v>954183</v>
      </c>
      <c r="H13" s="410">
        <v>5.0994287829088769</v>
      </c>
      <c r="I13" s="409">
        <v>46297</v>
      </c>
      <c r="J13" s="414">
        <v>3.5</v>
      </c>
    </row>
    <row r="14" spans="1:15">
      <c r="A14" s="412">
        <v>1962</v>
      </c>
      <c r="B14" s="411">
        <v>286382</v>
      </c>
      <c r="C14" s="410">
        <v>5.1502634429329452</v>
      </c>
      <c r="D14" s="409">
        <v>14027</v>
      </c>
      <c r="E14" s="408">
        <v>4.9000000000000004</v>
      </c>
      <c r="F14" s="419">
        <v>1997</v>
      </c>
      <c r="G14" s="409">
        <v>993999</v>
      </c>
      <c r="H14" s="410">
        <v>4.172784465872903</v>
      </c>
      <c r="I14" s="409">
        <v>39816</v>
      </c>
      <c r="J14" s="414">
        <v>3.2</v>
      </c>
    </row>
    <row r="15" spans="1:15">
      <c r="A15" s="412">
        <v>1963</v>
      </c>
      <c r="B15" s="411">
        <v>293758</v>
      </c>
      <c r="C15" s="410">
        <v>2.5755808675126168</v>
      </c>
      <c r="D15" s="409">
        <v>7376</v>
      </c>
      <c r="E15" s="408">
        <v>5.4</v>
      </c>
      <c r="F15" s="419">
        <v>1998</v>
      </c>
      <c r="G15" s="409">
        <v>1023480</v>
      </c>
      <c r="H15" s="410">
        <v>2.9658983560345575</v>
      </c>
      <c r="I15" s="409">
        <v>29461</v>
      </c>
      <c r="J15" s="414">
        <v>3.7</v>
      </c>
    </row>
    <row r="16" spans="1:15">
      <c r="A16" s="412">
        <v>1964</v>
      </c>
      <c r="B16" s="411">
        <v>293576</v>
      </c>
      <c r="C16" s="410">
        <v>-6.1955759502718699E-2</v>
      </c>
      <c r="D16" s="409">
        <v>-182</v>
      </c>
      <c r="E16" s="408">
        <v>6</v>
      </c>
      <c r="F16" s="419">
        <v>1999</v>
      </c>
      <c r="G16" s="409">
        <v>1048498</v>
      </c>
      <c r="H16" s="410">
        <v>2.4</v>
      </c>
      <c r="I16" s="409">
        <v>25018</v>
      </c>
      <c r="J16" s="414">
        <v>3.6</v>
      </c>
    </row>
    <row r="17" spans="1:10">
      <c r="A17" s="412">
        <v>1965</v>
      </c>
      <c r="B17" s="411">
        <v>300164</v>
      </c>
      <c r="C17" s="410">
        <v>2.2440526473553657</v>
      </c>
      <c r="D17" s="409">
        <v>6588</v>
      </c>
      <c r="E17" s="408">
        <v>6.1</v>
      </c>
      <c r="F17" s="418">
        <v>2000</v>
      </c>
      <c r="G17" s="409">
        <v>1074879</v>
      </c>
      <c r="H17" s="410">
        <v>2.5</v>
      </c>
      <c r="I17" s="409">
        <v>26381</v>
      </c>
      <c r="J17" s="414">
        <v>3.4</v>
      </c>
    </row>
    <row r="18" spans="1:10">
      <c r="A18" s="412">
        <v>1966</v>
      </c>
      <c r="B18" s="411">
        <v>317771</v>
      </c>
      <c r="C18" s="410">
        <v>5.8657933662930928</v>
      </c>
      <c r="D18" s="409">
        <v>17607</v>
      </c>
      <c r="E18" s="408">
        <v>4.9000000000000004</v>
      </c>
      <c r="F18" s="417">
        <v>2001</v>
      </c>
      <c r="G18" s="409">
        <v>1081685</v>
      </c>
      <c r="H18" s="410">
        <v>0.63318754948231692</v>
      </c>
      <c r="I18" s="409">
        <v>6806</v>
      </c>
      <c r="J18" s="414">
        <v>4.4000000000000004</v>
      </c>
    </row>
    <row r="19" spans="1:10">
      <c r="A19" s="412">
        <v>1967</v>
      </c>
      <c r="B19" s="411">
        <v>326953</v>
      </c>
      <c r="C19" s="410">
        <v>2.8895021886830463</v>
      </c>
      <c r="D19" s="409">
        <v>9182</v>
      </c>
      <c r="E19" s="408">
        <v>5.2</v>
      </c>
      <c r="F19" s="407">
        <v>2002</v>
      </c>
      <c r="G19" s="409">
        <v>1073746</v>
      </c>
      <c r="H19" s="410">
        <v>-0.73394749857860209</v>
      </c>
      <c r="I19" s="409">
        <v>-7939</v>
      </c>
      <c r="J19" s="414">
        <v>5.8</v>
      </c>
    </row>
    <row r="20" spans="1:10">
      <c r="A20" s="412">
        <v>1968</v>
      </c>
      <c r="B20" s="411">
        <v>335527</v>
      </c>
      <c r="C20" s="410">
        <v>2.6223952678213758</v>
      </c>
      <c r="D20" s="409">
        <v>8574</v>
      </c>
      <c r="E20" s="408">
        <v>5.4</v>
      </c>
      <c r="F20" s="407">
        <v>2003</v>
      </c>
      <c r="G20" s="409">
        <v>1074131</v>
      </c>
      <c r="H20" s="410">
        <v>3.5855779672289145E-2</v>
      </c>
      <c r="I20" s="409">
        <v>385</v>
      </c>
      <c r="J20" s="414">
        <v>5.7</v>
      </c>
    </row>
    <row r="21" spans="1:10">
      <c r="A21" s="412">
        <v>1969</v>
      </c>
      <c r="B21" s="411">
        <v>348612</v>
      </c>
      <c r="C21" s="410">
        <v>3.8998351846498247</v>
      </c>
      <c r="D21" s="409">
        <v>13085</v>
      </c>
      <c r="E21" s="408">
        <v>5.2</v>
      </c>
      <c r="F21" s="407">
        <v>2004</v>
      </c>
      <c r="G21" s="409">
        <v>1104328</v>
      </c>
      <c r="H21" s="410">
        <v>2.8112958289072676</v>
      </c>
      <c r="I21" s="409">
        <v>30197</v>
      </c>
      <c r="J21" s="414">
        <v>5.0999999999999996</v>
      </c>
    </row>
    <row r="22" spans="1:10">
      <c r="A22" s="412">
        <v>1970</v>
      </c>
      <c r="B22" s="411">
        <v>357435</v>
      </c>
      <c r="C22" s="410">
        <v>2.5308939451309742</v>
      </c>
      <c r="D22" s="409">
        <v>8823</v>
      </c>
      <c r="E22" s="408">
        <v>6.1</v>
      </c>
      <c r="F22" s="407">
        <v>2005</v>
      </c>
      <c r="G22" s="409">
        <v>1148320</v>
      </c>
      <c r="H22" s="410">
        <v>3.9835990756369455</v>
      </c>
      <c r="I22" s="409">
        <v>43992</v>
      </c>
      <c r="J22" s="414">
        <v>4.0999999999999996</v>
      </c>
    </row>
    <row r="23" spans="1:10">
      <c r="A23" s="412">
        <v>1971</v>
      </c>
      <c r="B23" s="411">
        <v>369836</v>
      </c>
      <c r="C23" s="410">
        <v>3.4694419964468981</v>
      </c>
      <c r="D23" s="409">
        <v>12401</v>
      </c>
      <c r="E23" s="408">
        <v>6.6</v>
      </c>
      <c r="F23" s="407">
        <v>2006</v>
      </c>
      <c r="G23" s="409">
        <v>1203914</v>
      </c>
      <c r="H23" s="410">
        <v>4.8413334262226604</v>
      </c>
      <c r="I23" s="409">
        <v>55594</v>
      </c>
      <c r="J23" s="414">
        <v>2.9</v>
      </c>
    </row>
    <row r="24" spans="1:10">
      <c r="A24" s="412">
        <v>1972</v>
      </c>
      <c r="B24" s="411">
        <v>387271</v>
      </c>
      <c r="C24" s="410">
        <v>4.7142517223850655</v>
      </c>
      <c r="D24" s="409">
        <v>17435</v>
      </c>
      <c r="E24" s="408">
        <v>6.3</v>
      </c>
      <c r="F24" s="407">
        <v>2007</v>
      </c>
      <c r="G24" s="416">
        <v>1251282</v>
      </c>
      <c r="H24" s="410">
        <v>3.9345003048390392</v>
      </c>
      <c r="I24" s="409">
        <v>47368</v>
      </c>
      <c r="J24" s="414">
        <v>2.6</v>
      </c>
    </row>
    <row r="25" spans="1:10">
      <c r="A25" s="412">
        <v>1973</v>
      </c>
      <c r="B25" s="411">
        <v>415641</v>
      </c>
      <c r="C25" s="410">
        <v>7.3256195274110425</v>
      </c>
      <c r="D25" s="409">
        <v>28370</v>
      </c>
      <c r="E25" s="408">
        <v>5.8</v>
      </c>
      <c r="F25" s="407">
        <v>2008</v>
      </c>
      <c r="G25" s="415">
        <v>1252470</v>
      </c>
      <c r="H25" s="410">
        <v>9.4942626841909572E-2</v>
      </c>
      <c r="I25" s="409">
        <v>1188</v>
      </c>
      <c r="J25" s="414">
        <v>3.3</v>
      </c>
    </row>
    <row r="26" spans="1:10">
      <c r="A26" s="412">
        <v>1974</v>
      </c>
      <c r="B26" s="411">
        <v>434793</v>
      </c>
      <c r="C26" s="410">
        <v>4.6078226161519131</v>
      </c>
      <c r="D26" s="409">
        <v>19152</v>
      </c>
      <c r="E26" s="408">
        <v>6.1</v>
      </c>
      <c r="F26" s="407">
        <v>2009</v>
      </c>
      <c r="G26" s="415">
        <v>1188736</v>
      </c>
      <c r="H26" s="410">
        <v>-5.0886647983584439</v>
      </c>
      <c r="I26" s="409">
        <v>-63734</v>
      </c>
      <c r="J26" s="414">
        <v>7.8</v>
      </c>
    </row>
    <row r="27" spans="1:10">
      <c r="A27" s="412">
        <v>1975</v>
      </c>
      <c r="B27" s="411">
        <v>441082</v>
      </c>
      <c r="C27" s="410">
        <v>1.446435430193227</v>
      </c>
      <c r="D27" s="409">
        <v>6289</v>
      </c>
      <c r="E27" s="408">
        <v>6.5</v>
      </c>
      <c r="F27" s="407">
        <v>2010</v>
      </c>
      <c r="G27" s="415">
        <v>1181519</v>
      </c>
      <c r="H27" s="410">
        <v>-0.60711545709055681</v>
      </c>
      <c r="I27" s="409">
        <v>-7217</v>
      </c>
      <c r="J27" s="414">
        <v>8.1</v>
      </c>
    </row>
    <row r="28" spans="1:10">
      <c r="A28" s="412">
        <v>1976</v>
      </c>
      <c r="B28" s="411">
        <v>463658</v>
      </c>
      <c r="C28" s="410">
        <v>5.1183226701611018</v>
      </c>
      <c r="D28" s="409">
        <v>22576</v>
      </c>
      <c r="E28" s="408">
        <v>5.7</v>
      </c>
      <c r="F28" s="407">
        <v>2011</v>
      </c>
      <c r="G28" s="415">
        <v>1208650</v>
      </c>
      <c r="H28" s="410">
        <v>2.2962813124461023</v>
      </c>
      <c r="I28" s="409">
        <v>27131</v>
      </c>
      <c r="J28" s="414">
        <v>6.8</v>
      </c>
    </row>
    <row r="29" spans="1:10">
      <c r="A29" s="412">
        <v>1977</v>
      </c>
      <c r="B29" s="411">
        <v>489580</v>
      </c>
      <c r="C29" s="410">
        <v>5.5907587057701935</v>
      </c>
      <c r="D29" s="409">
        <v>25922</v>
      </c>
      <c r="E29" s="408">
        <v>5.3</v>
      </c>
      <c r="F29" s="407">
        <v>2012</v>
      </c>
      <c r="G29" s="415">
        <v>1248935</v>
      </c>
      <c r="H29" s="410">
        <v>3.3330575435403187</v>
      </c>
      <c r="I29" s="409">
        <v>40285</v>
      </c>
      <c r="J29" s="414">
        <v>5.4</v>
      </c>
    </row>
    <row r="30" spans="1:10">
      <c r="A30" s="412">
        <v>1978</v>
      </c>
      <c r="B30" s="411">
        <v>526400</v>
      </c>
      <c r="C30" s="410">
        <v>7.5207320560480406</v>
      </c>
      <c r="D30" s="409">
        <v>36820</v>
      </c>
      <c r="E30" s="408">
        <v>3.8</v>
      </c>
      <c r="F30" s="407">
        <v>2013</v>
      </c>
      <c r="G30" s="415">
        <v>1290523</v>
      </c>
      <c r="H30" s="410">
        <v>3.3298770552510737</v>
      </c>
      <c r="I30" s="409">
        <v>41588</v>
      </c>
      <c r="J30" s="414">
        <v>4.4000000000000004</v>
      </c>
    </row>
    <row r="31" spans="1:10">
      <c r="A31" s="412">
        <v>1979</v>
      </c>
      <c r="B31" s="411">
        <v>549242</v>
      </c>
      <c r="C31" s="410">
        <v>4.3392857142857233</v>
      </c>
      <c r="D31" s="409">
        <v>22842</v>
      </c>
      <c r="E31" s="408">
        <v>4.3</v>
      </c>
      <c r="F31" s="407">
        <v>2014</v>
      </c>
      <c r="G31" s="406">
        <v>1328143</v>
      </c>
      <c r="H31" s="413">
        <v>2.9150972125254748</v>
      </c>
      <c r="I31" s="404">
        <v>37620</v>
      </c>
      <c r="J31" s="403">
        <v>3.8</v>
      </c>
    </row>
    <row r="32" spans="1:10">
      <c r="A32" s="412">
        <v>1980</v>
      </c>
      <c r="B32" s="411">
        <v>551889</v>
      </c>
      <c r="C32" s="410">
        <v>0.48193692397886512</v>
      </c>
      <c r="D32" s="409">
        <v>2647</v>
      </c>
      <c r="E32" s="408">
        <v>6.3</v>
      </c>
      <c r="F32" s="407">
        <v>2015</v>
      </c>
      <c r="G32" s="406">
        <v>1377744</v>
      </c>
      <c r="H32" s="405">
        <f>(I32/G31)*100</f>
        <v>3.7346129144226183</v>
      </c>
      <c r="I32" s="404">
        <f>G32-G31</f>
        <v>49601</v>
      </c>
      <c r="J32" s="403">
        <v>3.6</v>
      </c>
    </row>
    <row r="33" spans="1:11">
      <c r="A33" s="412">
        <v>1981</v>
      </c>
      <c r="B33" s="411">
        <v>559184</v>
      </c>
      <c r="C33" s="410">
        <v>1.3218237725339588</v>
      </c>
      <c r="D33" s="409">
        <v>7295</v>
      </c>
      <c r="E33" s="408">
        <v>6.7</v>
      </c>
      <c r="F33" s="407">
        <v>2016</v>
      </c>
      <c r="G33" s="406">
        <v>1426450</v>
      </c>
      <c r="H33" s="405">
        <f>(I33/G32)*100</f>
        <v>3.5351995726346841</v>
      </c>
      <c r="I33" s="404">
        <f>G33-G32</f>
        <v>48706</v>
      </c>
      <c r="J33" s="403">
        <v>3.4</v>
      </c>
    </row>
    <row r="34" spans="1:11">
      <c r="A34" s="412">
        <v>1982</v>
      </c>
      <c r="B34" s="411">
        <v>560981</v>
      </c>
      <c r="C34" s="410">
        <v>0.3213611262124827</v>
      </c>
      <c r="D34" s="409">
        <v>1797</v>
      </c>
      <c r="E34" s="408">
        <v>7.8</v>
      </c>
      <c r="F34" s="407">
        <v>2017</v>
      </c>
      <c r="G34" s="406">
        <v>1469157</v>
      </c>
      <c r="H34" s="405">
        <f>(I34/G33)*100</f>
        <v>2.9939359949525044</v>
      </c>
      <c r="I34" s="404">
        <f>G34-G33</f>
        <v>42707</v>
      </c>
      <c r="J34" s="403">
        <v>3.2</v>
      </c>
    </row>
    <row r="35" spans="1:11">
      <c r="A35" s="412">
        <v>1983</v>
      </c>
      <c r="B35" s="411">
        <v>566991</v>
      </c>
      <c r="C35" s="410">
        <v>1.0713375319306717</v>
      </c>
      <c r="D35" s="409">
        <v>6010</v>
      </c>
      <c r="E35" s="408">
        <v>9.1999999999999993</v>
      </c>
      <c r="F35" s="407" t="s">
        <v>539</v>
      </c>
      <c r="G35" s="406">
        <v>1518000</v>
      </c>
      <c r="H35" s="405">
        <f>(I35/G34)*100</f>
        <v>3.3245595943796342</v>
      </c>
      <c r="I35" s="404">
        <f>G35-G34</f>
        <v>48843</v>
      </c>
      <c r="J35" s="403">
        <v>3.1</v>
      </c>
    </row>
    <row r="36" spans="1:11">
      <c r="A36" s="412">
        <v>1984</v>
      </c>
      <c r="B36" s="411">
        <v>601068</v>
      </c>
      <c r="C36" s="410">
        <v>6.0101483092324326</v>
      </c>
      <c r="D36" s="409">
        <v>34077</v>
      </c>
      <c r="E36" s="408">
        <v>6.5</v>
      </c>
      <c r="F36" s="407" t="s">
        <v>538</v>
      </c>
      <c r="G36" s="406">
        <v>1564600</v>
      </c>
      <c r="H36" s="405">
        <f>(I36/G35)*100</f>
        <v>3.0698287220026348</v>
      </c>
      <c r="I36" s="404">
        <f>G36-G35</f>
        <v>46600</v>
      </c>
      <c r="J36" s="403">
        <v>3</v>
      </c>
    </row>
    <row r="37" spans="1:11" s="402" customFormat="1">
      <c r="A37" s="1262"/>
      <c r="B37" s="1263"/>
      <c r="C37" s="1264"/>
      <c r="D37" s="1263"/>
      <c r="E37" s="1265"/>
      <c r="F37" s="1266"/>
      <c r="G37" s="1266"/>
      <c r="H37" s="1266"/>
      <c r="I37" s="1266"/>
      <c r="J37" s="1266"/>
      <c r="K37" s="1260"/>
    </row>
    <row r="38" spans="1:11">
      <c r="A38" s="455" t="s">
        <v>537</v>
      </c>
      <c r="B38" s="455"/>
      <c r="C38" s="455"/>
      <c r="D38" s="455"/>
      <c r="E38" s="409"/>
      <c r="F38" s="455"/>
      <c r="G38" s="455"/>
      <c r="H38" s="420"/>
      <c r="I38" s="420"/>
      <c r="J38" s="420"/>
      <c r="K38" s="420"/>
    </row>
    <row r="39" spans="1:11">
      <c r="A39" s="1261" t="s">
        <v>536</v>
      </c>
      <c r="B39" s="420"/>
      <c r="C39" s="455"/>
      <c r="D39" s="455"/>
      <c r="E39" s="455"/>
      <c r="F39" s="455"/>
      <c r="G39" s="455"/>
      <c r="H39" s="420"/>
      <c r="I39" s="420"/>
      <c r="J39" s="420"/>
      <c r="K39" s="420"/>
    </row>
    <row r="40" spans="1:11">
      <c r="A40" s="455"/>
      <c r="B40" s="455"/>
      <c r="C40" s="455"/>
      <c r="D40" s="455"/>
      <c r="E40" s="455"/>
      <c r="F40" s="455"/>
      <c r="G40" s="455"/>
      <c r="H40" s="420"/>
      <c r="I40" s="420"/>
      <c r="J40" s="420"/>
      <c r="K40" s="420"/>
    </row>
    <row r="41" spans="1:11">
      <c r="A41" s="455" t="s">
        <v>535</v>
      </c>
      <c r="B41" s="455"/>
      <c r="C41" s="455"/>
      <c r="D41" s="455"/>
      <c r="E41" s="455"/>
      <c r="F41" s="455"/>
      <c r="G41" s="455"/>
      <c r="H41" s="420"/>
      <c r="I41" s="420"/>
      <c r="J41" s="420"/>
      <c r="K41" s="420"/>
    </row>
    <row r="42" spans="1:11">
      <c r="A42" s="455"/>
      <c r="B42" s="455"/>
      <c r="C42" s="455"/>
      <c r="D42" s="455"/>
      <c r="E42" s="455"/>
      <c r="F42" s="455"/>
      <c r="G42" s="455"/>
      <c r="H42" s="420"/>
      <c r="I42" s="420"/>
      <c r="J42" s="420"/>
      <c r="K42" s="420"/>
    </row>
    <row r="43" spans="1:11">
      <c r="A43" s="455"/>
      <c r="B43" s="455"/>
      <c r="C43" s="455"/>
      <c r="D43" s="455"/>
      <c r="E43" s="455"/>
      <c r="F43" s="455"/>
      <c r="G43" s="455"/>
      <c r="H43" s="420"/>
      <c r="I43" s="420"/>
      <c r="J43" s="420"/>
      <c r="K43" s="420"/>
    </row>
    <row r="44" spans="1:11">
      <c r="A44" s="420"/>
      <c r="B44" s="420"/>
      <c r="C44" s="420"/>
      <c r="D44" s="420"/>
      <c r="E44" s="420"/>
      <c r="F44" s="420"/>
      <c r="G44" s="420"/>
      <c r="H44" s="420"/>
      <c r="I44" s="420"/>
      <c r="J44" s="420"/>
      <c r="K44" s="420"/>
    </row>
    <row r="45" spans="1:11">
      <c r="A45" s="420"/>
      <c r="B45" s="420"/>
      <c r="C45" s="420"/>
      <c r="D45" s="420"/>
      <c r="E45" s="420"/>
      <c r="F45" s="420"/>
      <c r="G45" s="420"/>
      <c r="H45" s="420"/>
      <c r="I45" s="420"/>
      <c r="J45" s="420"/>
      <c r="K45" s="420"/>
    </row>
  </sheetData>
  <printOptions horizontalCentered="1"/>
  <pageMargins left="0.7" right="0.7" top="1" bottom="1" header="0.5" footer="0.5"/>
  <pageSetup scale="67" fitToHeight="0" orientation="portrait" r:id="rId1"/>
  <headerFooter scaleWithDoc="0" alignWithMargins="0">
    <oddHeader xml:space="preserve">&amp;C&amp;"-,Bold"&amp;10Table 3.1
Utah Nonfarm Employment by Industry and Unemployment Rate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39"/>
  <sheetViews>
    <sheetView showGridLines="0" view="pageLayout" zoomScaleNormal="100" zoomScaleSheetLayoutView="100" workbookViewId="0">
      <selection sqref="A1:A2"/>
    </sheetView>
  </sheetViews>
  <sheetFormatPr defaultColWidth="12.42578125" defaultRowHeight="12.75"/>
  <cols>
    <col min="1" max="1" width="26" style="400" customWidth="1"/>
    <col min="2" max="6" width="8.85546875" style="400" bestFit="1" customWidth="1"/>
    <col min="7" max="7" width="1.140625" style="400" customWidth="1"/>
    <col min="8" max="9" width="6.140625" style="400" customWidth="1"/>
    <col min="10" max="10" width="7.140625" style="400" customWidth="1"/>
    <col min="11" max="11" width="7" style="400" customWidth="1"/>
    <col min="12" max="12" width="12.42578125" style="400"/>
    <col min="13" max="13" width="13.140625" style="400" customWidth="1"/>
    <col min="14" max="14" width="16.85546875" style="400" customWidth="1"/>
    <col min="15" max="16384" width="12.42578125" style="400"/>
  </cols>
  <sheetData>
    <row r="1" spans="1:15" s="458" customFormat="1">
      <c r="A1" s="1121" t="s">
        <v>573</v>
      </c>
      <c r="B1" s="1127">
        <v>2015</v>
      </c>
      <c r="C1" s="1119">
        <v>2016</v>
      </c>
      <c r="D1" s="1119">
        <v>2017</v>
      </c>
      <c r="E1" s="1119" t="s">
        <v>539</v>
      </c>
      <c r="F1" s="1119" t="s">
        <v>538</v>
      </c>
      <c r="G1" s="462"/>
      <c r="H1" s="1124" t="s">
        <v>572</v>
      </c>
      <c r="I1" s="1125"/>
      <c r="J1" s="1125"/>
      <c r="K1" s="1126"/>
    </row>
    <row r="2" spans="1:15" s="458" customFormat="1">
      <c r="A2" s="1122"/>
      <c r="B2" s="1128"/>
      <c r="C2" s="1120">
        <v>2016</v>
      </c>
      <c r="D2" s="1120">
        <v>2017</v>
      </c>
      <c r="E2" s="1120" t="s">
        <v>539</v>
      </c>
      <c r="F2" s="1120" t="s">
        <v>538</v>
      </c>
      <c r="G2" s="461"/>
      <c r="H2" s="460">
        <v>2016</v>
      </c>
      <c r="I2" s="460">
        <v>2017</v>
      </c>
      <c r="J2" s="460" t="s">
        <v>539</v>
      </c>
      <c r="K2" s="459" t="s">
        <v>538</v>
      </c>
    </row>
    <row r="3" spans="1:15">
      <c r="A3" s="457"/>
      <c r="B3" s="455"/>
      <c r="C3" s="455"/>
      <c r="D3" s="455"/>
      <c r="E3" s="455"/>
      <c r="F3" s="455"/>
      <c r="G3" s="455"/>
      <c r="H3" s="456"/>
      <c r="I3" s="455"/>
      <c r="J3" s="455"/>
      <c r="K3" s="454"/>
    </row>
    <row r="4" spans="1:15">
      <c r="A4" s="441" t="s">
        <v>571</v>
      </c>
      <c r="B4" s="453">
        <v>1465770</v>
      </c>
      <c r="C4" s="453">
        <v>1511279</v>
      </c>
      <c r="D4" s="453">
        <v>1560846</v>
      </c>
      <c r="E4" s="453">
        <v>1605000</v>
      </c>
      <c r="F4" s="453">
        <v>1629496</v>
      </c>
      <c r="G4" s="453"/>
      <c r="H4" s="445">
        <v>3.1047845159881837</v>
      </c>
      <c r="I4" s="444">
        <v>3.279804721695994</v>
      </c>
      <c r="J4" s="444">
        <v>2.8288505079937418</v>
      </c>
      <c r="K4" s="443">
        <v>1.5262305295950156</v>
      </c>
    </row>
    <row r="5" spans="1:15">
      <c r="A5" s="441" t="s">
        <v>570</v>
      </c>
      <c r="B5" s="453">
        <v>1412521</v>
      </c>
      <c r="C5" s="453">
        <v>1459309</v>
      </c>
      <c r="D5" s="453">
        <v>1510208</v>
      </c>
      <c r="E5" s="453">
        <v>1546316</v>
      </c>
      <c r="F5" s="453">
        <v>1579900</v>
      </c>
      <c r="G5" s="453"/>
      <c r="H5" s="445">
        <v>3.3123755328239373</v>
      </c>
      <c r="I5" s="444">
        <v>3.4878836490421152</v>
      </c>
      <c r="J5" s="444">
        <v>2.3909289316438533</v>
      </c>
      <c r="K5" s="443">
        <v>2.1718717260896221</v>
      </c>
    </row>
    <row r="6" spans="1:15">
      <c r="A6" s="441" t="s">
        <v>569</v>
      </c>
      <c r="B6" s="452">
        <v>53249</v>
      </c>
      <c r="C6" s="452">
        <v>51970</v>
      </c>
      <c r="D6" s="452">
        <v>50638</v>
      </c>
      <c r="E6" s="452">
        <v>49664</v>
      </c>
      <c r="F6" s="452">
        <v>49596</v>
      </c>
      <c r="G6" s="452"/>
      <c r="H6" s="445">
        <v>-2.4019230408082781</v>
      </c>
      <c r="I6" s="444">
        <v>-2.5630171252645759</v>
      </c>
      <c r="J6" s="444">
        <v>-1.9234566926023937</v>
      </c>
      <c r="K6" s="443">
        <v>-0.13692010309278349</v>
      </c>
      <c r="L6" s="449"/>
    </row>
    <row r="7" spans="1:15">
      <c r="A7" s="441" t="s">
        <v>544</v>
      </c>
      <c r="B7" s="451">
        <v>3.6</v>
      </c>
      <c r="C7" s="451">
        <v>3.4246244537584394</v>
      </c>
      <c r="D7" s="451">
        <v>3.2</v>
      </c>
      <c r="E7" s="451">
        <v>3.1</v>
      </c>
      <c r="F7" s="451">
        <v>3</v>
      </c>
      <c r="G7" s="451"/>
      <c r="H7" s="445"/>
      <c r="I7" s="444"/>
      <c r="J7" s="444"/>
      <c r="K7" s="443"/>
      <c r="L7" s="450"/>
      <c r="M7" s="449"/>
      <c r="N7" s="449"/>
    </row>
    <row r="8" spans="1:15">
      <c r="A8" s="441" t="s">
        <v>568</v>
      </c>
      <c r="B8" s="448">
        <v>5.3</v>
      </c>
      <c r="C8" s="448">
        <v>4.9000000000000004</v>
      </c>
      <c r="D8" s="448">
        <v>4.4000000000000004</v>
      </c>
      <c r="E8" s="448">
        <v>4</v>
      </c>
      <c r="F8" s="448">
        <v>3.6</v>
      </c>
      <c r="G8" s="448"/>
      <c r="H8" s="445"/>
      <c r="I8" s="444"/>
      <c r="J8" s="444"/>
      <c r="K8" s="443"/>
    </row>
    <row r="9" spans="1:15">
      <c r="A9" s="441"/>
      <c r="B9" s="446"/>
      <c r="C9" s="446"/>
      <c r="D9" s="446"/>
      <c r="E9" s="446"/>
      <c r="F9" s="446"/>
      <c r="G9" s="446"/>
      <c r="H9" s="445"/>
      <c r="I9" s="444"/>
      <c r="J9" s="444"/>
      <c r="K9" s="443"/>
    </row>
    <row r="10" spans="1:15">
      <c r="A10" s="441" t="s">
        <v>567</v>
      </c>
      <c r="B10" s="440">
        <v>1377744</v>
      </c>
      <c r="C10" s="440">
        <v>1426382</v>
      </c>
      <c r="D10" s="440">
        <v>1469157</v>
      </c>
      <c r="E10" s="440">
        <v>1518000</v>
      </c>
      <c r="F10" s="440">
        <v>1564600</v>
      </c>
      <c r="G10" s="440"/>
      <c r="H10" s="445">
        <v>3.5302639677617904</v>
      </c>
      <c r="I10" s="444">
        <v>2.9988460314277661</v>
      </c>
      <c r="J10" s="444">
        <v>3.3245595943796342</v>
      </c>
      <c r="K10" s="443">
        <v>3.0698287220026348</v>
      </c>
      <c r="L10" s="442"/>
    </row>
    <row r="11" spans="1:15">
      <c r="A11" s="441" t="s">
        <v>566</v>
      </c>
      <c r="B11" s="440">
        <v>10372</v>
      </c>
      <c r="C11" s="440">
        <v>8494</v>
      </c>
      <c r="D11" s="440">
        <v>8618</v>
      </c>
      <c r="E11" s="440">
        <v>8800</v>
      </c>
      <c r="F11" s="440">
        <v>9000</v>
      </c>
      <c r="G11" s="440"/>
      <c r="H11" s="445">
        <v>-18.106440416505979</v>
      </c>
      <c r="I11" s="444">
        <v>1.4598540145985401</v>
      </c>
      <c r="J11" s="444">
        <v>2.1118588999767929</v>
      </c>
      <c r="K11" s="443">
        <v>2.2727272727272729</v>
      </c>
      <c r="L11" s="442"/>
      <c r="O11" s="442"/>
    </row>
    <row r="12" spans="1:15">
      <c r="A12" s="441" t="s">
        <v>565</v>
      </c>
      <c r="B12" s="440">
        <v>84676</v>
      </c>
      <c r="C12" s="440">
        <v>91537</v>
      </c>
      <c r="D12" s="440">
        <v>97497</v>
      </c>
      <c r="E12" s="440">
        <v>103800</v>
      </c>
      <c r="F12" s="440">
        <v>109500</v>
      </c>
      <c r="G12" s="440"/>
      <c r="H12" s="445">
        <v>8.1026501015636079</v>
      </c>
      <c r="I12" s="444">
        <v>6.511028327343042</v>
      </c>
      <c r="J12" s="444">
        <v>6.4648143019785218</v>
      </c>
      <c r="K12" s="443">
        <v>5.4913294797687859</v>
      </c>
      <c r="L12" s="442"/>
      <c r="O12" s="442"/>
    </row>
    <row r="13" spans="1:15">
      <c r="A13" s="441" t="s">
        <v>564</v>
      </c>
      <c r="B13" s="440">
        <v>123695</v>
      </c>
      <c r="C13" s="440">
        <v>125926</v>
      </c>
      <c r="D13" s="440">
        <v>129198</v>
      </c>
      <c r="E13" s="440">
        <v>132600</v>
      </c>
      <c r="F13" s="440">
        <v>136400</v>
      </c>
      <c r="G13" s="440"/>
      <c r="H13" s="445">
        <v>1.8036298961154453</v>
      </c>
      <c r="I13" s="444">
        <v>2.5983514127344631</v>
      </c>
      <c r="J13" s="444">
        <v>2.6331676960943668</v>
      </c>
      <c r="K13" s="443">
        <v>2.8657616892911011</v>
      </c>
      <c r="L13" s="442"/>
      <c r="O13" s="442"/>
    </row>
    <row r="14" spans="1:15">
      <c r="A14" s="441" t="s">
        <v>563</v>
      </c>
      <c r="B14" s="440">
        <v>263075</v>
      </c>
      <c r="C14" s="440">
        <v>271433</v>
      </c>
      <c r="D14" s="440">
        <v>278541</v>
      </c>
      <c r="E14" s="440">
        <v>288100</v>
      </c>
      <c r="F14" s="440">
        <v>294600</v>
      </c>
      <c r="G14" s="440"/>
      <c r="H14" s="445">
        <v>3.1770407678418704</v>
      </c>
      <c r="I14" s="444">
        <v>2.6186941160433701</v>
      </c>
      <c r="J14" s="444">
        <v>3.4318107567647131</v>
      </c>
      <c r="K14" s="443">
        <v>2.2561610551891706</v>
      </c>
      <c r="L14" s="442"/>
      <c r="O14" s="442"/>
    </row>
    <row r="15" spans="1:15">
      <c r="A15" s="441" t="s">
        <v>562</v>
      </c>
      <c r="B15" s="440">
        <v>34402</v>
      </c>
      <c r="C15" s="440">
        <v>36757</v>
      </c>
      <c r="D15" s="440">
        <v>38428</v>
      </c>
      <c r="E15" s="440">
        <v>40400</v>
      </c>
      <c r="F15" s="440">
        <v>42200</v>
      </c>
      <c r="G15" s="440"/>
      <c r="H15" s="445">
        <v>6.8455322364978786</v>
      </c>
      <c r="I15" s="444">
        <v>4.5460728568708006</v>
      </c>
      <c r="J15" s="444">
        <v>5.1316748204434264</v>
      </c>
      <c r="K15" s="443">
        <v>4.455445544554455</v>
      </c>
      <c r="L15" s="442"/>
      <c r="O15" s="442"/>
    </row>
    <row r="16" spans="1:15">
      <c r="A16" s="441" t="s">
        <v>561</v>
      </c>
      <c r="B16" s="440">
        <v>79020</v>
      </c>
      <c r="C16" s="440">
        <v>81711</v>
      </c>
      <c r="D16" s="440">
        <v>84071</v>
      </c>
      <c r="E16" s="440">
        <v>86800</v>
      </c>
      <c r="F16" s="440">
        <v>89100</v>
      </c>
      <c r="G16" s="440"/>
      <c r="H16" s="445">
        <v>3.4054669703872436</v>
      </c>
      <c r="I16" s="444">
        <v>2.888228023154777</v>
      </c>
      <c r="J16" s="444">
        <v>3.2460658253143175</v>
      </c>
      <c r="K16" s="443">
        <v>2.6497695852534564</v>
      </c>
      <c r="L16" s="442"/>
      <c r="O16" s="442"/>
    </row>
    <row r="17" spans="1:15">
      <c r="A17" s="441" t="s">
        <v>560</v>
      </c>
      <c r="B17" s="440">
        <v>194127</v>
      </c>
      <c r="C17" s="440">
        <v>202175</v>
      </c>
      <c r="D17" s="440">
        <v>206986</v>
      </c>
      <c r="E17" s="440">
        <v>213700</v>
      </c>
      <c r="F17" s="440">
        <v>221400</v>
      </c>
      <c r="G17" s="440"/>
      <c r="H17" s="445">
        <v>4.1457396446656052</v>
      </c>
      <c r="I17" s="444">
        <v>2.379621614937554</v>
      </c>
      <c r="J17" s="444">
        <v>3.2436976413863743</v>
      </c>
      <c r="K17" s="443">
        <v>3.6031820308844171</v>
      </c>
      <c r="L17" s="442"/>
      <c r="O17" s="442"/>
    </row>
    <row r="18" spans="1:15">
      <c r="A18" s="441" t="s">
        <v>559</v>
      </c>
      <c r="B18" s="440">
        <v>182273</v>
      </c>
      <c r="C18" s="440">
        <v>190935</v>
      </c>
      <c r="D18" s="440">
        <v>198251</v>
      </c>
      <c r="E18" s="440">
        <v>205900</v>
      </c>
      <c r="F18" s="440">
        <v>213400</v>
      </c>
      <c r="G18" s="440"/>
      <c r="H18" s="445">
        <v>4.7522123408294155</v>
      </c>
      <c r="I18" s="444">
        <v>3.8316704637703931</v>
      </c>
      <c r="J18" s="444">
        <v>3.8582403115242796</v>
      </c>
      <c r="K18" s="443">
        <v>3.6425449247207387</v>
      </c>
      <c r="L18" s="442"/>
      <c r="O18" s="442"/>
    </row>
    <row r="19" spans="1:15">
      <c r="A19" s="441" t="s">
        <v>558</v>
      </c>
      <c r="B19" s="440">
        <v>133741</v>
      </c>
      <c r="C19" s="440">
        <v>138591</v>
      </c>
      <c r="D19" s="440">
        <v>143036</v>
      </c>
      <c r="E19" s="440">
        <v>147700</v>
      </c>
      <c r="F19" s="440">
        <v>152900</v>
      </c>
      <c r="G19" s="440"/>
      <c r="H19" s="445">
        <v>3.6264122445622506</v>
      </c>
      <c r="I19" s="444">
        <v>3.2072789719390151</v>
      </c>
      <c r="J19" s="444">
        <v>3.2607175815878522</v>
      </c>
      <c r="K19" s="443">
        <v>3.5206499661475967</v>
      </c>
      <c r="L19" s="442"/>
      <c r="O19" s="442"/>
    </row>
    <row r="20" spans="1:15">
      <c r="A20" s="441" t="s">
        <v>557</v>
      </c>
      <c r="B20" s="440">
        <v>38689</v>
      </c>
      <c r="C20" s="440">
        <v>39405</v>
      </c>
      <c r="D20" s="440">
        <v>40209</v>
      </c>
      <c r="E20" s="440">
        <v>41200</v>
      </c>
      <c r="F20" s="440">
        <v>42100</v>
      </c>
      <c r="G20" s="440"/>
      <c r="H20" s="445">
        <v>1.850655224999354</v>
      </c>
      <c r="I20" s="444">
        <v>2.0403502093642936</v>
      </c>
      <c r="J20" s="444">
        <v>2.4646223482304959</v>
      </c>
      <c r="K20" s="443">
        <v>2.1844660194174756</v>
      </c>
      <c r="L20" s="442"/>
      <c r="O20" s="442"/>
    </row>
    <row r="21" spans="1:15">
      <c r="A21" s="441" t="s">
        <v>556</v>
      </c>
      <c r="B21" s="440">
        <v>233674</v>
      </c>
      <c r="C21" s="440">
        <v>239418</v>
      </c>
      <c r="D21" s="440">
        <v>244310</v>
      </c>
      <c r="E21" s="440">
        <v>249000</v>
      </c>
      <c r="F21" s="440">
        <v>254000</v>
      </c>
      <c r="G21" s="440"/>
      <c r="H21" s="445">
        <v>2.4581254225972935</v>
      </c>
      <c r="I21" s="444">
        <v>2.0432883074789698</v>
      </c>
      <c r="J21" s="444">
        <v>1.9196921943432526</v>
      </c>
      <c r="K21" s="443">
        <v>2.0080321285140563</v>
      </c>
      <c r="L21" s="442"/>
      <c r="O21" s="442"/>
    </row>
    <row r="22" spans="1:15">
      <c r="A22" s="441"/>
      <c r="B22" s="440"/>
      <c r="C22" s="440"/>
      <c r="D22" s="440"/>
      <c r="E22" s="440"/>
      <c r="F22" s="440"/>
      <c r="G22" s="440"/>
      <c r="H22" s="445"/>
      <c r="I22" s="444"/>
      <c r="J22" s="444"/>
      <c r="K22" s="443"/>
      <c r="L22" s="442"/>
      <c r="O22" s="442"/>
    </row>
    <row r="23" spans="1:15">
      <c r="A23" s="441" t="s">
        <v>555</v>
      </c>
      <c r="B23" s="440">
        <v>218743</v>
      </c>
      <c r="C23" s="440">
        <v>225957</v>
      </c>
      <c r="D23" s="440">
        <v>235313</v>
      </c>
      <c r="E23" s="440">
        <v>245200</v>
      </c>
      <c r="F23" s="440">
        <v>254900</v>
      </c>
      <c r="G23" s="440"/>
      <c r="H23" s="445">
        <v>3.2979341053199418</v>
      </c>
      <c r="I23" s="444">
        <v>4.140610824183363</v>
      </c>
      <c r="J23" s="444">
        <v>4.20163781856506</v>
      </c>
      <c r="K23" s="443">
        <v>3.9559543230016314</v>
      </c>
      <c r="L23" s="442"/>
    </row>
    <row r="24" spans="1:15">
      <c r="A24" s="441" t="s">
        <v>554</v>
      </c>
      <c r="B24" s="440">
        <v>1159001</v>
      </c>
      <c r="C24" s="440">
        <v>1200425</v>
      </c>
      <c r="D24" s="440">
        <v>1233832</v>
      </c>
      <c r="E24" s="440">
        <v>1272800</v>
      </c>
      <c r="F24" s="440">
        <v>1309700</v>
      </c>
      <c r="G24" s="440"/>
      <c r="H24" s="445">
        <v>3.5741125331211965</v>
      </c>
      <c r="I24" s="444">
        <v>2.7829310452548057</v>
      </c>
      <c r="J24" s="444">
        <v>3.1582905938571861</v>
      </c>
      <c r="K24" s="443">
        <v>2.8991200502828409</v>
      </c>
      <c r="L24" s="442"/>
    </row>
    <row r="25" spans="1:15">
      <c r="A25" s="441" t="s">
        <v>553</v>
      </c>
      <c r="B25" s="446">
        <v>0.84123102695420915</v>
      </c>
      <c r="C25" s="446">
        <v>0.84158731672160758</v>
      </c>
      <c r="D25" s="446">
        <v>0.84107762432818556</v>
      </c>
      <c r="E25" s="446">
        <v>0.84082335032100075</v>
      </c>
      <c r="F25" s="446">
        <v>0.84</v>
      </c>
      <c r="G25" s="446"/>
      <c r="H25" s="445">
        <v>4.2353379271854438E-2</v>
      </c>
      <c r="I25" s="444">
        <v>-6.0563221818446991E-2</v>
      </c>
      <c r="J25" s="444">
        <v>-3.0231931016820184E-2</v>
      </c>
      <c r="K25" s="443">
        <v>-9.792191435768903E-2</v>
      </c>
      <c r="L25" s="442"/>
    </row>
    <row r="26" spans="1:15">
      <c r="A26" s="441"/>
      <c r="B26" s="446"/>
      <c r="C26" s="446"/>
      <c r="D26" s="446"/>
      <c r="E26" s="446"/>
      <c r="F26" s="446"/>
      <c r="G26" s="446"/>
      <c r="H26" s="445"/>
      <c r="I26" s="444"/>
      <c r="J26" s="444"/>
      <c r="K26" s="443"/>
      <c r="L26" s="442"/>
    </row>
    <row r="27" spans="1:15">
      <c r="A27" s="441" t="s">
        <v>552</v>
      </c>
      <c r="B27" s="447">
        <v>2.1</v>
      </c>
      <c r="C27" s="447">
        <v>1.8</v>
      </c>
      <c r="D27" s="447">
        <v>1.6</v>
      </c>
      <c r="E27" s="447">
        <v>1.6</v>
      </c>
      <c r="F27" s="447">
        <v>1.8</v>
      </c>
      <c r="G27" s="446"/>
      <c r="H27" s="445"/>
      <c r="I27" s="444"/>
      <c r="J27" s="444"/>
      <c r="K27" s="443"/>
      <c r="L27" s="442"/>
    </row>
    <row r="28" spans="1:15">
      <c r="A28" s="441"/>
      <c r="B28" s="446"/>
      <c r="C28" s="446"/>
      <c r="D28" s="446"/>
      <c r="E28" s="446"/>
      <c r="F28" s="446"/>
      <c r="G28" s="446"/>
      <c r="H28" s="445"/>
      <c r="I28" s="444"/>
      <c r="J28" s="444"/>
      <c r="K28" s="443"/>
      <c r="L28" s="442"/>
    </row>
    <row r="29" spans="1:15">
      <c r="A29" s="441" t="s">
        <v>551</v>
      </c>
      <c r="B29" s="440">
        <v>59962</v>
      </c>
      <c r="C29" s="440">
        <v>63419</v>
      </c>
      <c r="D29" s="440">
        <v>67179</v>
      </c>
      <c r="E29" s="440">
        <v>72016</v>
      </c>
      <c r="F29" s="440">
        <v>76049</v>
      </c>
      <c r="G29" s="440"/>
      <c r="H29" s="445">
        <v>5.765318034755345</v>
      </c>
      <c r="I29" s="444">
        <v>5.9288225925984328</v>
      </c>
      <c r="J29" s="444">
        <v>7.2001667187662806</v>
      </c>
      <c r="K29" s="443">
        <v>5.6001444123528099</v>
      </c>
      <c r="L29" s="442"/>
    </row>
    <row r="30" spans="1:15">
      <c r="A30" s="441" t="s">
        <v>550</v>
      </c>
      <c r="B30" s="440">
        <v>43521.873439477873</v>
      </c>
      <c r="C30" s="440">
        <v>44459</v>
      </c>
      <c r="D30" s="440">
        <v>45726</v>
      </c>
      <c r="E30" s="440">
        <v>47441</v>
      </c>
      <c r="F30" s="440">
        <v>48606</v>
      </c>
      <c r="G30" s="440"/>
      <c r="H30" s="445">
        <v>2.1532312064307351</v>
      </c>
      <c r="I30" s="444">
        <v>2.849816685035651</v>
      </c>
      <c r="J30" s="444">
        <v>3.7506014083891004</v>
      </c>
      <c r="K30" s="443">
        <v>2.4556817942286209</v>
      </c>
      <c r="L30" s="442"/>
    </row>
    <row r="31" spans="1:15">
      <c r="A31" s="441" t="s">
        <v>549</v>
      </c>
      <c r="B31" s="440">
        <f t="shared" ref="B31:G31" si="0">B30/12</f>
        <v>3626.8227866231559</v>
      </c>
      <c r="C31" s="440">
        <f t="shared" si="0"/>
        <v>3704.9166666666665</v>
      </c>
      <c r="D31" s="440">
        <f t="shared" si="0"/>
        <v>3810.5</v>
      </c>
      <c r="E31" s="440">
        <f t="shared" si="0"/>
        <v>3953.4166666666665</v>
      </c>
      <c r="F31" s="440">
        <f t="shared" si="0"/>
        <v>4050.5</v>
      </c>
      <c r="G31" s="440">
        <f t="shared" si="0"/>
        <v>0</v>
      </c>
      <c r="H31" s="445">
        <v>2.1532312064307351</v>
      </c>
      <c r="I31" s="444">
        <v>2.849816685035655</v>
      </c>
      <c r="J31" s="444">
        <v>3.7506014083890959</v>
      </c>
      <c r="K31" s="443">
        <v>2.4556817942286249</v>
      </c>
      <c r="L31" s="442"/>
    </row>
    <row r="32" spans="1:15">
      <c r="A32" s="441"/>
      <c r="B32" s="440"/>
      <c r="C32" s="440"/>
      <c r="D32" s="440"/>
      <c r="E32" s="440"/>
      <c r="F32" s="440"/>
      <c r="G32" s="440"/>
      <c r="H32" s="439"/>
      <c r="I32" s="438"/>
      <c r="J32" s="438"/>
      <c r="K32" s="437"/>
    </row>
    <row r="33" spans="1:14">
      <c r="A33" s="436" t="s">
        <v>548</v>
      </c>
      <c r="B33" s="435">
        <v>90443</v>
      </c>
      <c r="C33" s="435">
        <v>93167</v>
      </c>
      <c r="D33" s="435">
        <v>95648</v>
      </c>
      <c r="E33" s="435">
        <v>98500</v>
      </c>
      <c r="F33" s="435">
        <v>101400</v>
      </c>
      <c r="G33" s="435"/>
      <c r="H33" s="434"/>
      <c r="I33" s="433"/>
      <c r="J33" s="433"/>
      <c r="K33" s="432"/>
    </row>
    <row r="34" spans="1:14">
      <c r="A34" s="401"/>
      <c r="B34" s="401"/>
      <c r="C34" s="401"/>
      <c r="D34" s="401"/>
      <c r="E34" s="401"/>
      <c r="F34" s="401"/>
      <c r="G34" s="401"/>
      <c r="H34" s="401"/>
      <c r="I34" s="401"/>
      <c r="J34" s="401"/>
      <c r="K34" s="401"/>
    </row>
    <row r="35" spans="1:14">
      <c r="A35" s="1123" t="s">
        <v>547</v>
      </c>
      <c r="B35" s="1123"/>
      <c r="C35" s="1123"/>
      <c r="D35" s="1123"/>
      <c r="E35" s="1123"/>
      <c r="F35" s="1123"/>
      <c r="G35" s="1123"/>
      <c r="H35" s="1123"/>
      <c r="I35" s="1123"/>
      <c r="J35" s="1123"/>
      <c r="K35" s="1123"/>
    </row>
    <row r="36" spans="1:14">
      <c r="A36" s="1123" t="s">
        <v>546</v>
      </c>
      <c r="B36" s="1123"/>
      <c r="C36" s="1123"/>
      <c r="D36" s="1123"/>
      <c r="E36" s="1123"/>
      <c r="F36" s="1123"/>
      <c r="G36" s="1123"/>
      <c r="H36" s="1123"/>
      <c r="I36" s="1123"/>
      <c r="J36" s="1123"/>
      <c r="K36" s="1123"/>
    </row>
    <row r="37" spans="1:14">
      <c r="A37" s="1123" t="s">
        <v>545</v>
      </c>
      <c r="B37" s="1123"/>
      <c r="C37" s="1123"/>
      <c r="D37" s="1123"/>
      <c r="E37" s="1123"/>
      <c r="F37" s="1123"/>
      <c r="G37" s="1123"/>
      <c r="H37" s="1123"/>
      <c r="I37" s="1123"/>
      <c r="J37" s="1123"/>
      <c r="K37" s="1123"/>
      <c r="N37" s="431"/>
    </row>
    <row r="38" spans="1:14">
      <c r="A38" s="1123"/>
      <c r="B38" s="1123"/>
      <c r="C38" s="1123"/>
      <c r="D38" s="1123"/>
      <c r="E38" s="1123"/>
      <c r="F38" s="1123"/>
      <c r="G38" s="1123"/>
      <c r="H38" s="1123"/>
      <c r="I38" s="1123"/>
      <c r="J38" s="1123"/>
      <c r="K38" s="1123"/>
    </row>
    <row r="39" spans="1:14">
      <c r="A39" s="1123" t="s">
        <v>535</v>
      </c>
      <c r="B39" s="1123"/>
      <c r="C39" s="1123"/>
      <c r="D39" s="1123"/>
      <c r="E39" s="1123"/>
      <c r="F39" s="1123"/>
      <c r="G39" s="1123"/>
      <c r="H39" s="1123"/>
      <c r="I39" s="1123"/>
      <c r="J39" s="1123"/>
      <c r="K39" s="1123"/>
    </row>
  </sheetData>
  <mergeCells count="12">
    <mergeCell ref="F1:F2"/>
    <mergeCell ref="A1:A2"/>
    <mergeCell ref="A38:K38"/>
    <mergeCell ref="A39:K39"/>
    <mergeCell ref="H1:K1"/>
    <mergeCell ref="A35:K35"/>
    <mergeCell ref="A36:K36"/>
    <mergeCell ref="A37:K37"/>
    <mergeCell ref="B1:B2"/>
    <mergeCell ref="C1:C2"/>
    <mergeCell ref="D1:D2"/>
    <mergeCell ref="E1:E2"/>
  </mergeCells>
  <printOptions horizontalCentered="1"/>
  <pageMargins left="0.7" right="0.7" top="1" bottom="1" header="0.5" footer="0.5"/>
  <pageSetup scale="55" fitToHeight="0" orientation="portrait" r:id="rId1"/>
  <headerFooter scaleWithDoc="0" alignWithMargins="0">
    <oddHeader>&amp;C&amp;"-,Bold"&amp;10Table 3.2
Utah Labor Force, Nonagricultural Jobs, and Wages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62"/>
  <sheetViews>
    <sheetView showGridLines="0" view="pageLayout" zoomScaleSheetLayoutView="100" workbookViewId="0">
      <selection sqref="A1:A2"/>
    </sheetView>
  </sheetViews>
  <sheetFormatPr defaultColWidth="8.85546875" defaultRowHeight="12.75"/>
  <cols>
    <col min="1" max="1" width="8.42578125" style="463" customWidth="1"/>
    <col min="2" max="2" width="9" style="463" customWidth="1"/>
    <col min="3" max="3" width="11.140625" style="463" customWidth="1"/>
    <col min="4" max="4" width="10" style="463" customWidth="1"/>
    <col min="5" max="8" width="9.28515625" style="463" customWidth="1"/>
    <col min="9" max="9" width="10" style="463" customWidth="1"/>
    <col min="10" max="16384" width="8.85546875" style="463"/>
  </cols>
  <sheetData>
    <row r="1" spans="1:9" s="511" customFormat="1" ht="30" customHeight="1">
      <c r="A1" s="1133" t="s">
        <v>4</v>
      </c>
      <c r="B1" s="1129" t="s">
        <v>580</v>
      </c>
      <c r="C1" s="1130"/>
      <c r="D1" s="1130"/>
      <c r="E1" s="1130" t="s">
        <v>579</v>
      </c>
      <c r="F1" s="1130"/>
      <c r="G1" s="1131" t="s">
        <v>578</v>
      </c>
      <c r="H1" s="1130"/>
      <c r="I1" s="1130"/>
    </row>
    <row r="2" spans="1:9" s="511" customFormat="1" ht="27.75" customHeight="1">
      <c r="A2" s="1134"/>
      <c r="B2" s="514" t="s">
        <v>60</v>
      </c>
      <c r="C2" s="513" t="s">
        <v>577</v>
      </c>
      <c r="D2" s="512" t="s">
        <v>576</v>
      </c>
      <c r="E2" s="515" t="s">
        <v>60</v>
      </c>
      <c r="F2" s="512" t="s">
        <v>577</v>
      </c>
      <c r="G2" s="514" t="s">
        <v>60</v>
      </c>
      <c r="H2" s="513" t="s">
        <v>577</v>
      </c>
      <c r="I2" s="512" t="s">
        <v>576</v>
      </c>
    </row>
    <row r="3" spans="1:9">
      <c r="A3" s="500">
        <v>1970</v>
      </c>
      <c r="B3" s="510">
        <v>3766826</v>
      </c>
      <c r="C3" s="509">
        <v>855078000</v>
      </c>
      <c r="D3" s="497">
        <v>4.4052425626667979E-3</v>
      </c>
      <c r="E3" s="496">
        <v>0.11354517190685756</v>
      </c>
      <c r="F3" s="495">
        <v>8.0803893067054294E-2</v>
      </c>
      <c r="G3" s="508">
        <v>3535</v>
      </c>
      <c r="H3" s="508">
        <v>4196</v>
      </c>
      <c r="I3" s="494">
        <v>0.84246901811248809</v>
      </c>
    </row>
    <row r="4" spans="1:9">
      <c r="A4" s="500">
        <v>1971</v>
      </c>
      <c r="B4" s="507">
        <v>4218585</v>
      </c>
      <c r="C4" s="506">
        <v>923964000</v>
      </c>
      <c r="D4" s="497">
        <v>4.5657460680286243E-3</v>
      </c>
      <c r="E4" s="496">
        <v>0.11993094451402853</v>
      </c>
      <c r="F4" s="495">
        <v>8.0561071621536279E-2</v>
      </c>
      <c r="G4" s="504">
        <v>3833</v>
      </c>
      <c r="H4" s="504">
        <v>4468</v>
      </c>
      <c r="I4" s="494">
        <v>0.85787824529991052</v>
      </c>
    </row>
    <row r="5" spans="1:9">
      <c r="A5" s="500">
        <v>1972</v>
      </c>
      <c r="B5" s="507">
        <v>4712891</v>
      </c>
      <c r="C5" s="506">
        <v>1015526000</v>
      </c>
      <c r="D5" s="497">
        <v>4.6408373591616562E-3</v>
      </c>
      <c r="E5" s="496">
        <v>0.11717341241198174</v>
      </c>
      <c r="F5" s="495">
        <v>9.9096934512600057E-2</v>
      </c>
      <c r="G5" s="504">
        <v>4154</v>
      </c>
      <c r="H5" s="504">
        <v>4853</v>
      </c>
      <c r="I5" s="494">
        <v>0.85596538223779106</v>
      </c>
    </row>
    <row r="6" spans="1:9">
      <c r="A6" s="500">
        <v>1973</v>
      </c>
      <c r="B6" s="507">
        <v>5240231</v>
      </c>
      <c r="C6" s="506">
        <v>1131213000</v>
      </c>
      <c r="D6" s="497">
        <v>4.6323999105385106E-3</v>
      </c>
      <c r="E6" s="496">
        <v>0.1118931034051074</v>
      </c>
      <c r="F6" s="495">
        <v>0.11391830440579562</v>
      </c>
      <c r="G6" s="504">
        <v>4483</v>
      </c>
      <c r="H6" s="504">
        <v>5352</v>
      </c>
      <c r="I6" s="494">
        <v>0.83763079222720482</v>
      </c>
    </row>
    <row r="7" spans="1:9">
      <c r="A7" s="500">
        <v>1974</v>
      </c>
      <c r="B7" s="507">
        <v>5862782</v>
      </c>
      <c r="C7" s="506">
        <v>1242433000</v>
      </c>
      <c r="D7" s="497">
        <v>4.7187912748615016E-3</v>
      </c>
      <c r="E7" s="496">
        <v>0.11880220547529298</v>
      </c>
      <c r="F7" s="495">
        <v>9.8319237844685312E-2</v>
      </c>
      <c r="G7" s="504">
        <v>4891</v>
      </c>
      <c r="H7" s="504">
        <v>5824</v>
      </c>
      <c r="I7" s="494">
        <v>0.83980082417582413</v>
      </c>
    </row>
    <row r="8" spans="1:9">
      <c r="A8" s="500">
        <v>1975</v>
      </c>
      <c r="B8" s="507">
        <v>6542102</v>
      </c>
      <c r="C8" s="506">
        <v>1359998000</v>
      </c>
      <c r="D8" s="497">
        <v>4.8103761917296936E-3</v>
      </c>
      <c r="E8" s="496">
        <v>0.11586990612988851</v>
      </c>
      <c r="F8" s="495">
        <v>9.4624820815287419E-2</v>
      </c>
      <c r="G8" s="504">
        <v>5302</v>
      </c>
      <c r="H8" s="504">
        <v>6312</v>
      </c>
      <c r="I8" s="494">
        <v>0.83998732572877055</v>
      </c>
    </row>
    <row r="9" spans="1:9">
      <c r="A9" s="500">
        <v>1976</v>
      </c>
      <c r="B9" s="507">
        <v>7392847</v>
      </c>
      <c r="C9" s="506">
        <v>1491506000</v>
      </c>
      <c r="D9" s="497">
        <v>4.9566324238722471E-3</v>
      </c>
      <c r="E9" s="496">
        <v>0.13004153710840949</v>
      </c>
      <c r="F9" s="495">
        <v>9.6697201025295623E-2</v>
      </c>
      <c r="G9" s="504">
        <v>5810</v>
      </c>
      <c r="H9" s="504">
        <v>6856</v>
      </c>
      <c r="I9" s="494">
        <v>0.84743290548424732</v>
      </c>
    </row>
    <row r="10" spans="1:9">
      <c r="A10" s="500">
        <v>1977</v>
      </c>
      <c r="B10" s="507">
        <v>8357884</v>
      </c>
      <c r="C10" s="506">
        <v>1646968000</v>
      </c>
      <c r="D10" s="497">
        <v>5.0747094054043552E-3</v>
      </c>
      <c r="E10" s="496">
        <v>0.13053658489077347</v>
      </c>
      <c r="F10" s="495">
        <v>0.1042315619246587</v>
      </c>
      <c r="G10" s="504">
        <v>6349</v>
      </c>
      <c r="H10" s="504">
        <v>7494</v>
      </c>
      <c r="I10" s="494">
        <v>0.84721110221510543</v>
      </c>
    </row>
    <row r="11" spans="1:9">
      <c r="A11" s="500">
        <v>1978</v>
      </c>
      <c r="B11" s="507">
        <v>9600731</v>
      </c>
      <c r="C11" s="506">
        <v>1851867000</v>
      </c>
      <c r="D11" s="497">
        <v>5.1843523319979245E-3</v>
      </c>
      <c r="E11" s="496">
        <v>0.14870354745291992</v>
      </c>
      <c r="F11" s="495">
        <v>0.12440982459889931</v>
      </c>
      <c r="G11" s="504">
        <v>7037</v>
      </c>
      <c r="H11" s="504">
        <v>8338</v>
      </c>
      <c r="I11" s="494">
        <v>0.84396737826816981</v>
      </c>
    </row>
    <row r="12" spans="1:9">
      <c r="A12" s="500">
        <v>1979</v>
      </c>
      <c r="B12" s="507">
        <v>10849284</v>
      </c>
      <c r="C12" s="506">
        <v>2068806000</v>
      </c>
      <c r="D12" s="497">
        <v>5.2442249297420833E-3</v>
      </c>
      <c r="E12" s="496">
        <v>0.13004770157605708</v>
      </c>
      <c r="F12" s="495">
        <v>0.11714610174488772</v>
      </c>
      <c r="G12" s="504">
        <v>7661</v>
      </c>
      <c r="H12" s="504">
        <v>9212</v>
      </c>
      <c r="I12" s="494">
        <v>0.83163265306122447</v>
      </c>
    </row>
    <row r="13" spans="1:9">
      <c r="A13" s="500">
        <v>1980</v>
      </c>
      <c r="B13" s="507">
        <v>12172076</v>
      </c>
      <c r="C13" s="506">
        <v>2307005000</v>
      </c>
      <c r="D13" s="497">
        <v>5.2761376763379364E-3</v>
      </c>
      <c r="E13" s="496">
        <v>0.12192435924803886</v>
      </c>
      <c r="F13" s="495">
        <v>0.11513839383683148</v>
      </c>
      <c r="G13" s="504">
        <v>8266</v>
      </c>
      <c r="H13" s="504">
        <v>10153</v>
      </c>
      <c r="I13" s="494">
        <v>0.8141436028759973</v>
      </c>
    </row>
    <row r="14" spans="1:9">
      <c r="A14" s="500">
        <v>1981</v>
      </c>
      <c r="B14" s="507">
        <v>13724644</v>
      </c>
      <c r="C14" s="506">
        <v>2584340000</v>
      </c>
      <c r="D14" s="497">
        <v>5.3106959610577558E-3</v>
      </c>
      <c r="E14" s="496">
        <v>0.12755161896787368</v>
      </c>
      <c r="F14" s="495">
        <v>0.12021430382682309</v>
      </c>
      <c r="G14" s="504">
        <v>9056</v>
      </c>
      <c r="H14" s="504">
        <v>11262</v>
      </c>
      <c r="I14" s="494">
        <v>0.80412004972473805</v>
      </c>
    </row>
    <row r="15" spans="1:9">
      <c r="A15" s="500">
        <v>1982</v>
      </c>
      <c r="B15" s="507">
        <v>14915627</v>
      </c>
      <c r="C15" s="506">
        <v>2767657000</v>
      </c>
      <c r="D15" s="497">
        <v>5.3892613860749361E-3</v>
      </c>
      <c r="E15" s="496">
        <v>8.6776968495503412E-2</v>
      </c>
      <c r="F15" s="495">
        <v>7.093377806325793E-2</v>
      </c>
      <c r="G15" s="504">
        <v>9572</v>
      </c>
      <c r="H15" s="504">
        <v>11947</v>
      </c>
      <c r="I15" s="494">
        <v>0.80120532351217877</v>
      </c>
    </row>
    <row r="16" spans="1:9">
      <c r="A16" s="500">
        <v>1983</v>
      </c>
      <c r="B16" s="507">
        <v>15955618</v>
      </c>
      <c r="C16" s="506">
        <v>2957901000</v>
      </c>
      <c r="D16" s="497">
        <v>5.394236656331635E-3</v>
      </c>
      <c r="E16" s="496">
        <v>6.9724926749643173E-2</v>
      </c>
      <c r="F16" s="495">
        <v>6.8738286572360668E-2</v>
      </c>
      <c r="G16" s="504">
        <v>10004</v>
      </c>
      <c r="H16" s="504">
        <v>12652</v>
      </c>
      <c r="I16" s="494">
        <v>0.79070502687322164</v>
      </c>
    </row>
    <row r="17" spans="1:12">
      <c r="A17" s="500">
        <v>1984</v>
      </c>
      <c r="B17" s="507">
        <v>17598302</v>
      </c>
      <c r="C17" s="506">
        <v>3268535000</v>
      </c>
      <c r="D17" s="497">
        <v>5.3841558985906531E-3</v>
      </c>
      <c r="E17" s="496">
        <v>0.10295332966733096</v>
      </c>
      <c r="F17" s="495">
        <v>0.10501838972974417</v>
      </c>
      <c r="G17" s="504">
        <v>10847</v>
      </c>
      <c r="H17" s="504">
        <v>13860</v>
      </c>
      <c r="I17" s="494">
        <v>0.78261183261183265</v>
      </c>
    </row>
    <row r="18" spans="1:12">
      <c r="A18" s="500">
        <v>1985</v>
      </c>
      <c r="B18" s="507">
        <v>18879636</v>
      </c>
      <c r="C18" s="506">
        <v>3501927000</v>
      </c>
      <c r="D18" s="497">
        <v>5.391213466185903E-3</v>
      </c>
      <c r="E18" s="496">
        <v>7.2810092700988996E-2</v>
      </c>
      <c r="F18" s="495">
        <v>7.140569092881062E-2</v>
      </c>
      <c r="G18" s="504">
        <v>11492</v>
      </c>
      <c r="H18" s="504">
        <v>14719</v>
      </c>
      <c r="I18" s="494">
        <v>0.78075956247027656</v>
      </c>
    </row>
    <row r="19" spans="1:12">
      <c r="A19" s="500">
        <v>1986</v>
      </c>
      <c r="B19" s="507">
        <v>19816954</v>
      </c>
      <c r="C19" s="506">
        <v>3712243000</v>
      </c>
      <c r="D19" s="497">
        <v>5.3382696121994167E-3</v>
      </c>
      <c r="E19" s="496">
        <v>4.964703768653167E-2</v>
      </c>
      <c r="F19" s="495">
        <v>6.0057219924915625E-2</v>
      </c>
      <c r="G19" s="504">
        <v>11918</v>
      </c>
      <c r="H19" s="504">
        <v>15459</v>
      </c>
      <c r="I19" s="494">
        <v>0.77094249304612195</v>
      </c>
    </row>
    <row r="20" spans="1:12">
      <c r="A20" s="500">
        <v>1987</v>
      </c>
      <c r="B20" s="507">
        <v>20741022</v>
      </c>
      <c r="C20" s="506">
        <v>3940859000</v>
      </c>
      <c r="D20" s="497">
        <v>5.2630713253125775E-3</v>
      </c>
      <c r="E20" s="496">
        <v>4.6630173335417746E-2</v>
      </c>
      <c r="F20" s="495">
        <v>6.158433055163684E-2</v>
      </c>
      <c r="G20" s="504">
        <v>12360</v>
      </c>
      <c r="H20" s="504">
        <v>16265</v>
      </c>
      <c r="I20" s="494">
        <v>0.75991392560713189</v>
      </c>
    </row>
    <row r="21" spans="1:12">
      <c r="A21" s="500">
        <v>1988</v>
      </c>
      <c r="B21" s="507">
        <v>22051776</v>
      </c>
      <c r="C21" s="506">
        <v>4260753000</v>
      </c>
      <c r="D21" s="497">
        <v>5.1755584048171765E-3</v>
      </c>
      <c r="E21" s="496">
        <v>6.3196210871383288E-2</v>
      </c>
      <c r="F21" s="495">
        <v>8.1173673049454442E-2</v>
      </c>
      <c r="G21" s="504">
        <v>13053</v>
      </c>
      <c r="H21" s="504">
        <v>17426</v>
      </c>
      <c r="I21" s="494">
        <v>0.74905313898771952</v>
      </c>
    </row>
    <row r="22" spans="1:12">
      <c r="A22" s="500">
        <v>1989</v>
      </c>
      <c r="B22" s="507">
        <v>23700811</v>
      </c>
      <c r="C22" s="506">
        <v>4603969000</v>
      </c>
      <c r="D22" s="497">
        <v>5.1479084676721324E-3</v>
      </c>
      <c r="E22" s="496">
        <v>7.4780144692200762E-2</v>
      </c>
      <c r="F22" s="495">
        <v>8.0552897574677526E-2</v>
      </c>
      <c r="G22" s="504">
        <v>13894</v>
      </c>
      <c r="H22" s="504">
        <v>18653</v>
      </c>
      <c r="I22" s="494">
        <v>0.74486677746207042</v>
      </c>
    </row>
    <row r="23" spans="1:12">
      <c r="A23" s="500">
        <v>1990</v>
      </c>
      <c r="B23" s="507">
        <v>25737076</v>
      </c>
      <c r="C23" s="506">
        <v>4890453000</v>
      </c>
      <c r="D23" s="497">
        <v>5.2627181980892156E-3</v>
      </c>
      <c r="E23" s="496">
        <v>8.5915414455648792E-2</v>
      </c>
      <c r="F23" s="495">
        <v>6.2225440701273185E-2</v>
      </c>
      <c r="G23" s="504">
        <v>14866</v>
      </c>
      <c r="H23" s="504">
        <v>19591</v>
      </c>
      <c r="I23" s="494">
        <v>0.75881782451125512</v>
      </c>
    </row>
    <row r="24" spans="1:12">
      <c r="A24" s="500">
        <v>1991</v>
      </c>
      <c r="B24" s="507">
        <v>27623517</v>
      </c>
      <c r="C24" s="506">
        <v>5055766000</v>
      </c>
      <c r="D24" s="497">
        <v>5.4637649369057035E-3</v>
      </c>
      <c r="E24" s="496">
        <v>7.3296632453507926E-2</v>
      </c>
      <c r="F24" s="495">
        <v>3.3803208005475156E-2</v>
      </c>
      <c r="G24" s="504">
        <v>15521</v>
      </c>
      <c r="H24" s="504">
        <v>19985</v>
      </c>
      <c r="I24" s="494">
        <v>0.77663247435576688</v>
      </c>
      <c r="K24" s="470"/>
      <c r="L24" s="470"/>
    </row>
    <row r="25" spans="1:12">
      <c r="A25" s="500">
        <v>1992</v>
      </c>
      <c r="B25" s="507">
        <v>29924984</v>
      </c>
      <c r="C25" s="506">
        <v>5402109000</v>
      </c>
      <c r="D25" s="497">
        <v>5.5395002211173451E-3</v>
      </c>
      <c r="E25" s="496">
        <v>8.3315495271655673E-2</v>
      </c>
      <c r="F25" s="495">
        <v>6.8504554997205175E-2</v>
      </c>
      <c r="G25" s="504">
        <v>16292</v>
      </c>
      <c r="H25" s="504">
        <v>21060</v>
      </c>
      <c r="I25" s="494">
        <v>0.77359924026590698</v>
      </c>
      <c r="K25" s="470"/>
      <c r="L25" s="470"/>
    </row>
    <row r="26" spans="1:12">
      <c r="A26" s="500">
        <v>1993</v>
      </c>
      <c r="B26" s="507">
        <v>32312390</v>
      </c>
      <c r="C26" s="506">
        <v>5639780000</v>
      </c>
      <c r="D26" s="497">
        <v>5.7293706492097208E-3</v>
      </c>
      <c r="E26" s="496">
        <v>7.9779691778615491E-2</v>
      </c>
      <c r="F26" s="495">
        <v>4.3995965279486217E-2</v>
      </c>
      <c r="G26" s="504">
        <v>17021</v>
      </c>
      <c r="H26" s="504">
        <v>21698</v>
      </c>
      <c r="I26" s="494">
        <v>0.78445017974006825</v>
      </c>
      <c r="K26" s="470"/>
      <c r="L26" s="470"/>
    </row>
    <row r="27" spans="1:12">
      <c r="A27" s="500">
        <v>1994</v>
      </c>
      <c r="B27" s="507">
        <v>35050599</v>
      </c>
      <c r="C27" s="506">
        <v>5930316000</v>
      </c>
      <c r="D27" s="497">
        <v>5.9104100017604456E-3</v>
      </c>
      <c r="E27" s="496">
        <v>8.4741766238894733E-2</v>
      </c>
      <c r="F27" s="495">
        <v>5.1515484646564226E-2</v>
      </c>
      <c r="G27" s="504">
        <v>17879</v>
      </c>
      <c r="H27" s="504">
        <v>22538</v>
      </c>
      <c r="I27" s="494">
        <v>0.79328245629603333</v>
      </c>
      <c r="K27" s="470"/>
      <c r="L27" s="470"/>
    </row>
    <row r="28" spans="1:12">
      <c r="A28" s="500">
        <v>1995</v>
      </c>
      <c r="B28" s="507">
        <v>38230275</v>
      </c>
      <c r="C28" s="506">
        <v>6275761000</v>
      </c>
      <c r="D28" s="497">
        <v>6.091735328990381E-3</v>
      </c>
      <c r="E28" s="496">
        <v>9.0716737822369317E-2</v>
      </c>
      <c r="F28" s="495">
        <v>5.8250690182445587E-2</v>
      </c>
      <c r="G28" s="504">
        <v>18981</v>
      </c>
      <c r="H28" s="504">
        <v>23568</v>
      </c>
      <c r="I28" s="494">
        <v>0.80537169042769863</v>
      </c>
      <c r="K28" s="470"/>
      <c r="L28" s="470"/>
    </row>
    <row r="29" spans="1:12">
      <c r="A29" s="500">
        <v>1996</v>
      </c>
      <c r="B29" s="507">
        <v>41619496</v>
      </c>
      <c r="C29" s="506">
        <v>6661697000</v>
      </c>
      <c r="D29" s="497">
        <v>6.2475816597482589E-3</v>
      </c>
      <c r="E29" s="496">
        <v>8.8652802000508762E-2</v>
      </c>
      <c r="F29" s="495">
        <v>6.1496287063831784E-2</v>
      </c>
      <c r="G29" s="504">
        <v>20126</v>
      </c>
      <c r="H29" s="504">
        <v>24728</v>
      </c>
      <c r="I29" s="494">
        <v>0.81389517955354251</v>
      </c>
      <c r="K29" s="470"/>
      <c r="L29" s="470"/>
    </row>
    <row r="30" spans="1:12">
      <c r="A30" s="500">
        <v>1997</v>
      </c>
      <c r="B30" s="507">
        <v>45005385</v>
      </c>
      <c r="C30" s="506">
        <v>7075132000</v>
      </c>
      <c r="D30" s="497">
        <v>6.3610664790423694E-3</v>
      </c>
      <c r="E30" s="496">
        <v>8.1353435899367929E-2</v>
      </c>
      <c r="F30" s="495">
        <v>6.2061513755428982E-2</v>
      </c>
      <c r="G30" s="504">
        <v>21231</v>
      </c>
      <c r="H30" s="504">
        <v>25950</v>
      </c>
      <c r="I30" s="494">
        <v>0.81815028901734099</v>
      </c>
      <c r="K30" s="470"/>
      <c r="L30" s="470"/>
    </row>
    <row r="31" spans="1:12">
      <c r="A31" s="500">
        <v>1998</v>
      </c>
      <c r="B31" s="499">
        <v>48820.800000000003</v>
      </c>
      <c r="C31" s="505">
        <v>7601594</v>
      </c>
      <c r="D31" s="497">
        <v>6.4224424508859592E-3</v>
      </c>
      <c r="E31" s="496">
        <v>8.5000000000000006E-2</v>
      </c>
      <c r="F31" s="495">
        <v>7.3999999999999996E-2</v>
      </c>
      <c r="G31" s="473">
        <v>22540</v>
      </c>
      <c r="H31" s="504">
        <v>27557</v>
      </c>
      <c r="I31" s="494">
        <v>0.81794099502848638</v>
      </c>
      <c r="K31" s="470"/>
      <c r="L31" s="470"/>
    </row>
    <row r="32" spans="1:12">
      <c r="A32" s="500">
        <v>1999</v>
      </c>
      <c r="B32" s="499">
        <v>51414.400000000001</v>
      </c>
      <c r="C32" s="505">
        <v>8001563</v>
      </c>
      <c r="D32" s="497">
        <v>6.4255446092219733E-3</v>
      </c>
      <c r="E32" s="496">
        <f t="shared" ref="E32:E52" si="0">(B32/B31)-1</f>
        <v>5.3124897584636122E-2</v>
      </c>
      <c r="F32" s="495">
        <f t="shared" ref="F32:F52" si="1">(C32/C31)-1</f>
        <v>5.2616464388916429E-2</v>
      </c>
      <c r="G32" s="473">
        <v>23333</v>
      </c>
      <c r="H32" s="504">
        <v>28675</v>
      </c>
      <c r="I32" s="494">
        <v>0.8137053182214472</v>
      </c>
      <c r="K32" s="470"/>
      <c r="L32" s="470"/>
    </row>
    <row r="33" spans="1:13">
      <c r="A33" s="500">
        <v>2000</v>
      </c>
      <c r="B33" s="499">
        <v>55060.1</v>
      </c>
      <c r="C33" s="505">
        <v>8650325</v>
      </c>
      <c r="D33" s="497">
        <v>6.3650903289760785E-3</v>
      </c>
      <c r="E33" s="496">
        <f t="shared" si="0"/>
        <v>7.0908150245845514E-2</v>
      </c>
      <c r="F33" s="495">
        <f t="shared" si="1"/>
        <v>8.1079409110444978E-2</v>
      </c>
      <c r="G33" s="473">
        <v>24531</v>
      </c>
      <c r="H33" s="504">
        <v>30657</v>
      </c>
      <c r="I33" s="494">
        <v>0.80017614247969471</v>
      </c>
      <c r="K33" s="470"/>
      <c r="L33" s="470"/>
    </row>
    <row r="34" spans="1:13">
      <c r="A34" s="500">
        <v>2001</v>
      </c>
      <c r="B34" s="499">
        <v>57414.1</v>
      </c>
      <c r="C34" s="505">
        <v>9001839</v>
      </c>
      <c r="D34" s="497">
        <v>6.3780411980263142E-3</v>
      </c>
      <c r="E34" s="496">
        <f t="shared" si="0"/>
        <v>4.2753282322407715E-2</v>
      </c>
      <c r="F34" s="495">
        <f t="shared" si="1"/>
        <v>4.0635929863906739E-2</v>
      </c>
      <c r="G34" s="473">
        <v>25141</v>
      </c>
      <c r="H34" s="504">
        <v>31589</v>
      </c>
      <c r="I34" s="494">
        <v>0.79587831207065751</v>
      </c>
      <c r="K34" s="470"/>
      <c r="L34" s="470"/>
    </row>
    <row r="35" spans="1:13">
      <c r="A35" s="500">
        <v>2002</v>
      </c>
      <c r="B35" s="499">
        <v>59048.800000000003</v>
      </c>
      <c r="C35" s="505">
        <v>9155663</v>
      </c>
      <c r="D35" s="497">
        <v>6.4494291674999397E-3</v>
      </c>
      <c r="E35" s="496">
        <f t="shared" si="0"/>
        <v>2.847210005904488E-2</v>
      </c>
      <c r="F35" s="495">
        <f t="shared" si="1"/>
        <v>1.7088063894499683E-2</v>
      </c>
      <c r="G35" s="473">
        <v>25399</v>
      </c>
      <c r="H35" s="504">
        <v>31832</v>
      </c>
      <c r="I35" s="494">
        <v>0.7979077657702941</v>
      </c>
      <c r="K35" s="470"/>
      <c r="L35" s="470"/>
    </row>
    <row r="36" spans="1:13">
      <c r="A36" s="500">
        <v>2003</v>
      </c>
      <c r="B36" s="499">
        <v>61152.6</v>
      </c>
      <c r="C36" s="505">
        <v>9480901</v>
      </c>
      <c r="D36" s="497">
        <v>6.4500831724748518E-3</v>
      </c>
      <c r="E36" s="496">
        <f t="shared" si="0"/>
        <v>3.5628158404573673E-2</v>
      </c>
      <c r="F36" s="495">
        <f t="shared" si="1"/>
        <v>3.5523151081467308E-2</v>
      </c>
      <c r="G36" s="473">
        <v>25911</v>
      </c>
      <c r="H36" s="504">
        <v>32681</v>
      </c>
      <c r="I36" s="494">
        <v>0.79284599614454887</v>
      </c>
      <c r="K36" s="470"/>
      <c r="L36" s="470"/>
    </row>
    <row r="37" spans="1:13">
      <c r="A37" s="500">
        <v>2004</v>
      </c>
      <c r="B37" s="499">
        <v>65206.6</v>
      </c>
      <c r="C37" s="505">
        <v>10028781</v>
      </c>
      <c r="D37" s="497">
        <v>6.5019467470672655E-3</v>
      </c>
      <c r="E37" s="496">
        <f t="shared" si="0"/>
        <v>6.6293174779159081E-2</v>
      </c>
      <c r="F37" s="495">
        <f t="shared" si="1"/>
        <v>5.7787756669962054E-2</v>
      </c>
      <c r="G37" s="473">
        <v>27152</v>
      </c>
      <c r="H37" s="504">
        <v>34251</v>
      </c>
      <c r="I37" s="494">
        <v>0.79273597851157629</v>
      </c>
      <c r="K37" s="470"/>
      <c r="L37" s="470"/>
    </row>
    <row r="38" spans="1:13">
      <c r="A38" s="500">
        <v>2005</v>
      </c>
      <c r="B38" s="499">
        <v>71386.899999999994</v>
      </c>
      <c r="C38" s="505">
        <v>10593946</v>
      </c>
      <c r="D38" s="497">
        <v>6.7384617591971863E-3</v>
      </c>
      <c r="E38" s="496">
        <f t="shared" si="0"/>
        <v>9.4780282977489971E-2</v>
      </c>
      <c r="F38" s="495">
        <f t="shared" si="1"/>
        <v>5.6354306669973209E-2</v>
      </c>
      <c r="G38" s="473">
        <v>29046</v>
      </c>
      <c r="H38" s="504">
        <v>35849</v>
      </c>
      <c r="I38" s="494">
        <v>0.81023180562916675</v>
      </c>
      <c r="K38" s="470"/>
      <c r="L38" s="470"/>
    </row>
    <row r="39" spans="1:13">
      <c r="A39" s="500">
        <v>2006</v>
      </c>
      <c r="B39" s="499">
        <v>79437.899999999994</v>
      </c>
      <c r="C39" s="505">
        <v>11372589</v>
      </c>
      <c r="D39" s="497">
        <v>6.9850321681369119E-3</v>
      </c>
      <c r="E39" s="496">
        <f t="shared" si="0"/>
        <v>0.11277979573283048</v>
      </c>
      <c r="F39" s="495">
        <f t="shared" si="1"/>
        <v>7.3498864351394744E-2</v>
      </c>
      <c r="G39" s="473">
        <v>31454</v>
      </c>
      <c r="H39" s="504">
        <v>38114</v>
      </c>
      <c r="I39" s="494">
        <v>0.82526105892847768</v>
      </c>
      <c r="K39" s="470"/>
      <c r="L39" s="470"/>
    </row>
    <row r="40" spans="1:13">
      <c r="A40" s="500">
        <v>2007</v>
      </c>
      <c r="B40" s="499">
        <v>86368.5</v>
      </c>
      <c r="C40" s="505">
        <v>12002204</v>
      </c>
      <c r="D40" s="497">
        <v>7.1960533248726652E-3</v>
      </c>
      <c r="E40" s="496">
        <f t="shared" si="0"/>
        <v>8.7245508755896095E-2</v>
      </c>
      <c r="F40" s="495">
        <f t="shared" si="1"/>
        <v>5.5362503648025863E-2</v>
      </c>
      <c r="G40" s="473">
        <v>33247</v>
      </c>
      <c r="H40" s="504">
        <v>39844</v>
      </c>
      <c r="I40" s="494">
        <v>0.83442927416926016</v>
      </c>
      <c r="K40" s="470"/>
      <c r="L40" s="470"/>
    </row>
    <row r="41" spans="1:13">
      <c r="A41" s="500">
        <v>2008</v>
      </c>
      <c r="B41" s="499">
        <v>90567.1</v>
      </c>
      <c r="C41" s="505">
        <v>12438527</v>
      </c>
      <c r="D41" s="497">
        <v>7.2811756568924926E-3</v>
      </c>
      <c r="E41" s="496">
        <f t="shared" si="0"/>
        <v>4.8612630762372877E-2</v>
      </c>
      <c r="F41" s="495">
        <f t="shared" si="1"/>
        <v>3.6353573060414535E-2</v>
      </c>
      <c r="G41" s="473">
        <v>34009</v>
      </c>
      <c r="H41" s="504">
        <v>40904</v>
      </c>
      <c r="I41" s="494">
        <v>0.83143457852532765</v>
      </c>
      <c r="K41" s="470"/>
      <c r="L41" s="470"/>
    </row>
    <row r="42" spans="1:13">
      <c r="A42" s="500">
        <v>2009</v>
      </c>
      <c r="B42" s="499">
        <v>86896.5</v>
      </c>
      <c r="C42" s="501">
        <v>12051307</v>
      </c>
      <c r="D42" s="497">
        <v>7.2105457109340925E-3</v>
      </c>
      <c r="E42" s="496">
        <f t="shared" si="0"/>
        <v>-4.0529066294493266E-2</v>
      </c>
      <c r="F42" s="495">
        <f t="shared" si="1"/>
        <v>-3.1130695780939299E-2</v>
      </c>
      <c r="G42" s="473">
        <v>31907</v>
      </c>
      <c r="H42" s="502">
        <v>39284</v>
      </c>
      <c r="I42" s="494">
        <v>0.81221362386722329</v>
      </c>
      <c r="K42" s="470"/>
      <c r="L42" s="470"/>
    </row>
    <row r="43" spans="1:13">
      <c r="A43" s="500">
        <v>2010</v>
      </c>
      <c r="B43" s="499">
        <v>89346</v>
      </c>
      <c r="C43" s="501">
        <v>12541995</v>
      </c>
      <c r="D43" s="497">
        <v>7.1237470593793093E-3</v>
      </c>
      <c r="E43" s="496">
        <f t="shared" si="0"/>
        <v>2.8188707255182965E-2</v>
      </c>
      <c r="F43" s="495">
        <f t="shared" si="1"/>
        <v>4.0716579537804387E-2</v>
      </c>
      <c r="G43" s="473">
        <v>32194</v>
      </c>
      <c r="H43" s="503">
        <v>40545</v>
      </c>
      <c r="I43" s="494">
        <v>0.79403132322111236</v>
      </c>
      <c r="K43" s="470"/>
      <c r="L43" s="470"/>
    </row>
    <row r="44" spans="1:13">
      <c r="A44" s="500">
        <v>2011</v>
      </c>
      <c r="B44" s="499">
        <v>96312.3</v>
      </c>
      <c r="C44" s="501">
        <v>13315478</v>
      </c>
      <c r="D44" s="497">
        <v>7.2331087175390926E-3</v>
      </c>
      <c r="E44" s="496">
        <f t="shared" si="0"/>
        <v>7.7969914713585498E-2</v>
      </c>
      <c r="F44" s="495">
        <f t="shared" si="1"/>
        <v>6.1671448601279044E-2</v>
      </c>
      <c r="G44" s="473">
        <v>34209</v>
      </c>
      <c r="H44" s="502">
        <v>42727</v>
      </c>
      <c r="I44" s="494">
        <v>0.80064128068902563</v>
      </c>
      <c r="K44" s="470"/>
      <c r="L44" s="470"/>
    </row>
    <row r="45" spans="1:13">
      <c r="A45" s="500">
        <v>2012</v>
      </c>
      <c r="B45" s="499">
        <v>103227.8</v>
      </c>
      <c r="C45" s="501">
        <v>13998383</v>
      </c>
      <c r="D45" s="497">
        <v>7.3742660134388377E-3</v>
      </c>
      <c r="E45" s="496">
        <f t="shared" si="0"/>
        <v>7.1802874606877731E-2</v>
      </c>
      <c r="F45" s="495">
        <f t="shared" si="1"/>
        <v>5.1286555390651412E-2</v>
      </c>
      <c r="G45" s="473">
        <v>36167</v>
      </c>
      <c r="H45" s="473">
        <v>44582</v>
      </c>
      <c r="I45" s="494">
        <v>0.81124669148983897</v>
      </c>
      <c r="K45" s="470"/>
      <c r="L45" s="470"/>
    </row>
    <row r="46" spans="1:13">
      <c r="A46" s="500">
        <v>2013</v>
      </c>
      <c r="B46" s="499">
        <v>106612.9</v>
      </c>
      <c r="C46" s="498">
        <v>14175503</v>
      </c>
      <c r="D46" s="497">
        <v>7.5209253597561931E-3</v>
      </c>
      <c r="E46" s="496">
        <f t="shared" si="0"/>
        <v>3.2792522944400604E-2</v>
      </c>
      <c r="F46" s="495">
        <f t="shared" si="1"/>
        <v>1.2652889980221182E-2</v>
      </c>
      <c r="G46" s="473">
        <v>36764</v>
      </c>
      <c r="H46" s="473">
        <v>44826</v>
      </c>
      <c r="I46" s="494">
        <v>0.82014902065765405</v>
      </c>
      <c r="K46" s="470"/>
      <c r="L46" s="470"/>
    </row>
    <row r="47" spans="1:13">
      <c r="A47" s="500">
        <v>2014</v>
      </c>
      <c r="B47" s="499">
        <v>113230</v>
      </c>
      <c r="C47" s="498">
        <v>14983140</v>
      </c>
      <c r="D47" s="497">
        <v>7.5571609155357291E-3</v>
      </c>
      <c r="E47" s="496">
        <f t="shared" si="0"/>
        <v>6.2066597944526514E-2</v>
      </c>
      <c r="F47" s="495">
        <f t="shared" si="1"/>
        <v>5.6974133475192978E-2</v>
      </c>
      <c r="G47" s="473">
        <v>38531</v>
      </c>
      <c r="H47" s="473">
        <v>47025</v>
      </c>
      <c r="I47" s="494">
        <v>0.8193726741095162</v>
      </c>
      <c r="K47" s="470"/>
      <c r="L47" s="470"/>
      <c r="M47" s="470"/>
    </row>
    <row r="48" spans="1:13">
      <c r="A48" s="489">
        <v>2015</v>
      </c>
      <c r="B48" s="493">
        <v>121876.4</v>
      </c>
      <c r="C48" s="473">
        <v>15711634</v>
      </c>
      <c r="D48" s="492">
        <v>7.7570798810613836E-3</v>
      </c>
      <c r="E48" s="491">
        <f t="shared" si="0"/>
        <v>7.6361388324648782E-2</v>
      </c>
      <c r="F48" s="490">
        <f t="shared" si="1"/>
        <v>4.8620916576899154E-2</v>
      </c>
      <c r="G48" s="473">
        <v>40831</v>
      </c>
      <c r="H48" s="473">
        <v>48940</v>
      </c>
      <c r="I48" s="490">
        <v>0.83430731507968947</v>
      </c>
      <c r="J48" s="471"/>
      <c r="K48" s="470"/>
      <c r="L48" s="470"/>
    </row>
    <row r="49" spans="1:16">
      <c r="A49" s="489">
        <v>2016</v>
      </c>
      <c r="B49" s="493">
        <v>128407</v>
      </c>
      <c r="C49" s="473">
        <v>16115630</v>
      </c>
      <c r="D49" s="492">
        <v>7.9678548092752197E-3</v>
      </c>
      <c r="E49" s="491">
        <f t="shared" si="0"/>
        <v>5.3583794729742618E-2</v>
      </c>
      <c r="F49" s="490">
        <f t="shared" si="1"/>
        <v>2.5713175345097872E-2</v>
      </c>
      <c r="G49" s="473">
        <v>42179</v>
      </c>
      <c r="H49" s="473">
        <v>49831</v>
      </c>
      <c r="I49" s="490">
        <v>0.84644097048022315</v>
      </c>
      <c r="J49" s="471"/>
      <c r="K49" s="470"/>
      <c r="L49" s="470"/>
    </row>
    <row r="50" spans="1:16">
      <c r="A50" s="489">
        <v>2017</v>
      </c>
      <c r="B50" s="493">
        <v>134803.79999999999</v>
      </c>
      <c r="C50" s="473">
        <v>16820250</v>
      </c>
      <c r="D50" s="492">
        <v>8.0143755294956962E-3</v>
      </c>
      <c r="E50" s="491">
        <f t="shared" si="0"/>
        <v>4.9816598783555266E-2</v>
      </c>
      <c r="F50" s="490">
        <f t="shared" si="1"/>
        <v>4.3722770999334193E-2</v>
      </c>
      <c r="G50" s="473">
        <v>43459</v>
      </c>
      <c r="H50" s="473">
        <v>51640</v>
      </c>
      <c r="I50" s="490">
        <v>0.84157629744384199</v>
      </c>
      <c r="J50" s="471"/>
      <c r="K50" s="470"/>
      <c r="L50" s="470"/>
    </row>
    <row r="51" spans="1:16">
      <c r="A51" s="489" t="s">
        <v>539</v>
      </c>
      <c r="B51" s="488">
        <v>143067</v>
      </c>
      <c r="C51" s="485">
        <v>17586000</v>
      </c>
      <c r="D51" s="487">
        <v>8.1352780620948476E-3</v>
      </c>
      <c r="E51" s="486">
        <f t="shared" si="0"/>
        <v>6.1297975279628769E-2</v>
      </c>
      <c r="F51" s="484">
        <f t="shared" si="1"/>
        <v>4.5525482677130302E-2</v>
      </c>
      <c r="G51" s="485">
        <v>45174</v>
      </c>
      <c r="H51" s="485">
        <v>53453</v>
      </c>
      <c r="I51" s="484">
        <v>0.84511627036836101</v>
      </c>
      <c r="J51" s="471"/>
      <c r="K51" s="470"/>
      <c r="L51" s="470"/>
    </row>
    <row r="52" spans="1:16">
      <c r="A52" s="483" t="s">
        <v>538</v>
      </c>
      <c r="B52" s="482">
        <v>151222</v>
      </c>
      <c r="C52" s="479">
        <v>18423000</v>
      </c>
      <c r="D52" s="481">
        <v>8.2083265483363192E-3</v>
      </c>
      <c r="E52" s="480">
        <f t="shared" si="0"/>
        <v>5.7001265141507051E-2</v>
      </c>
      <c r="F52" s="478">
        <f t="shared" si="1"/>
        <v>4.7594677584442246E-2</v>
      </c>
      <c r="G52" s="479">
        <v>46978</v>
      </c>
      <c r="H52" s="479">
        <v>55657</v>
      </c>
      <c r="I52" s="478">
        <v>0.84406274143414128</v>
      </c>
      <c r="J52" s="471"/>
      <c r="K52" s="470"/>
      <c r="L52" s="470"/>
    </row>
    <row r="53" spans="1:16">
      <c r="A53" s="477"/>
      <c r="B53" s="476"/>
      <c r="C53" s="476"/>
      <c r="D53" s="475"/>
      <c r="E53" s="474"/>
      <c r="F53" s="474"/>
      <c r="G53" s="473"/>
      <c r="H53" s="473"/>
      <c r="I53" s="472"/>
      <c r="J53" s="471"/>
      <c r="K53" s="470"/>
      <c r="L53" s="470"/>
    </row>
    <row r="54" spans="1:16">
      <c r="A54" s="1135" t="s">
        <v>575</v>
      </c>
      <c r="B54" s="1135"/>
      <c r="C54" s="1135"/>
      <c r="D54" s="1135"/>
      <c r="E54" s="1135"/>
      <c r="F54" s="1135"/>
      <c r="G54" s="1135"/>
      <c r="H54" s="1135"/>
      <c r="I54" s="1135"/>
    </row>
    <row r="55" spans="1:16">
      <c r="A55" s="1136" t="s">
        <v>546</v>
      </c>
      <c r="B55" s="1136"/>
      <c r="C55" s="1136"/>
      <c r="D55" s="1136"/>
      <c r="E55" s="1136"/>
      <c r="F55" s="1136"/>
      <c r="G55" s="1136"/>
      <c r="H55" s="1136"/>
      <c r="I55" s="1136"/>
    </row>
    <row r="56" spans="1:16">
      <c r="A56" s="1137" t="s">
        <v>545</v>
      </c>
      <c r="B56" s="1137"/>
      <c r="C56" s="1137"/>
      <c r="D56" s="1137"/>
      <c r="E56" s="1137"/>
      <c r="F56" s="1137"/>
      <c r="G56" s="1137"/>
      <c r="H56" s="1137"/>
      <c r="I56" s="1137"/>
    </row>
    <row r="57" spans="1:16">
      <c r="A57" s="469"/>
      <c r="B57" s="465"/>
      <c r="C57" s="465"/>
      <c r="D57" s="465"/>
      <c r="E57" s="465"/>
      <c r="F57" s="465"/>
      <c r="G57" s="468"/>
      <c r="H57" s="468"/>
      <c r="I57" s="465"/>
    </row>
    <row r="58" spans="1:16" ht="37.5" customHeight="1">
      <c r="A58" s="1132" t="s">
        <v>574</v>
      </c>
      <c r="B58" s="1132"/>
      <c r="C58" s="1132"/>
      <c r="D58" s="1132"/>
      <c r="E58" s="1132"/>
      <c r="F58" s="1132"/>
      <c r="G58" s="1132"/>
      <c r="H58" s="1132"/>
      <c r="I58" s="1132"/>
      <c r="J58" s="467"/>
      <c r="K58" s="467"/>
      <c r="L58" s="467"/>
      <c r="M58" s="467"/>
      <c r="N58" s="467"/>
      <c r="O58" s="467"/>
      <c r="P58" s="467"/>
    </row>
    <row r="59" spans="1:16" ht="12.75" customHeight="1">
      <c r="A59" s="466"/>
      <c r="B59" s="466"/>
      <c r="C59" s="466"/>
      <c r="D59" s="466"/>
      <c r="E59" s="466"/>
      <c r="F59" s="466"/>
      <c r="G59" s="466"/>
      <c r="H59" s="466"/>
      <c r="I59" s="466"/>
      <c r="J59" s="466"/>
    </row>
    <row r="60" spans="1:16" ht="14.1" customHeight="1">
      <c r="I60" s="465"/>
    </row>
    <row r="62" spans="1:16">
      <c r="A62" s="464"/>
    </row>
  </sheetData>
  <mergeCells count="8">
    <mergeCell ref="B1:D1"/>
    <mergeCell ref="G1:I1"/>
    <mergeCell ref="E1:F1"/>
    <mergeCell ref="A58:I58"/>
    <mergeCell ref="A1:A2"/>
    <mergeCell ref="A54:I54"/>
    <mergeCell ref="A55:I55"/>
    <mergeCell ref="A56:I56"/>
  </mergeCells>
  <printOptions horizontalCentered="1"/>
  <pageMargins left="0.7" right="0.7" top="1" bottom="1" header="0.5" footer="0.5"/>
  <pageSetup scale="70" fitToWidth="0" orientation="portrait" r:id="rId1"/>
  <headerFooter scaleWithDoc="0" alignWithMargins="0">
    <oddHeader>&amp;C&amp;"-,Bold"&amp;10Table 4.1
Total and Per Capita Personal Income</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36"/>
  <sheetViews>
    <sheetView showGridLines="0" view="pageLayout" zoomScaleSheetLayoutView="100" workbookViewId="0">
      <selection activeCell="E9" sqref="E9"/>
    </sheetView>
  </sheetViews>
  <sheetFormatPr defaultColWidth="6.42578125" defaultRowHeight="12.75"/>
  <cols>
    <col min="1" max="1" width="10.42578125" style="516" customWidth="1"/>
    <col min="2" max="3" width="8.28515625" style="516" customWidth="1"/>
    <col min="4" max="6" width="8.28515625" style="517" customWidth="1"/>
    <col min="7" max="7" width="8.28515625" style="516" customWidth="1"/>
    <col min="8" max="10" width="7.7109375" style="516" customWidth="1"/>
    <col min="11" max="11" width="7.85546875" style="516" customWidth="1"/>
    <col min="12" max="12" width="7.42578125" style="516" customWidth="1"/>
    <col min="13" max="16384" width="6.42578125" style="516"/>
  </cols>
  <sheetData>
    <row r="1" spans="1:12" s="532" customFormat="1">
      <c r="A1" s="539" t="s">
        <v>520</v>
      </c>
      <c r="B1" s="538">
        <v>2012</v>
      </c>
      <c r="C1" s="537">
        <v>2013</v>
      </c>
      <c r="D1" s="537">
        <v>2014</v>
      </c>
      <c r="E1" s="537">
        <v>2015</v>
      </c>
      <c r="F1" s="537">
        <v>2016</v>
      </c>
      <c r="G1" s="536">
        <v>2017</v>
      </c>
      <c r="H1" s="535" t="s">
        <v>586</v>
      </c>
      <c r="I1" s="534" t="s">
        <v>585</v>
      </c>
      <c r="J1" s="534" t="s">
        <v>584</v>
      </c>
      <c r="K1" s="534" t="s">
        <v>583</v>
      </c>
      <c r="L1" s="533" t="s">
        <v>582</v>
      </c>
    </row>
    <row r="2" spans="1:12">
      <c r="A2" s="531" t="s">
        <v>60</v>
      </c>
      <c r="B2" s="1267">
        <v>36167</v>
      </c>
      <c r="C2" s="1268">
        <v>36764</v>
      </c>
      <c r="D2" s="1268">
        <v>38531</v>
      </c>
      <c r="E2" s="1268">
        <v>40831</v>
      </c>
      <c r="F2" s="1268">
        <v>42179</v>
      </c>
      <c r="G2" s="1269">
        <v>43459</v>
      </c>
      <c r="H2" s="526">
        <v>1.6506760306356671E-2</v>
      </c>
      <c r="I2" s="526">
        <v>4.806332281579806E-2</v>
      </c>
      <c r="J2" s="526">
        <v>5.969219589421515E-2</v>
      </c>
      <c r="K2" s="526">
        <v>3.3014131419754511E-2</v>
      </c>
      <c r="L2" s="525">
        <v>3.034685507005852E-2</v>
      </c>
    </row>
    <row r="3" spans="1:12">
      <c r="A3" s="531"/>
      <c r="B3" s="503"/>
      <c r="C3" s="503"/>
      <c r="D3" s="503"/>
      <c r="E3" s="503"/>
      <c r="F3" s="503"/>
      <c r="G3" s="530"/>
      <c r="H3" s="526"/>
      <c r="I3" s="526"/>
      <c r="J3" s="526"/>
      <c r="K3" s="526"/>
      <c r="L3" s="525"/>
    </row>
    <row r="4" spans="1:12">
      <c r="A4" s="529" t="s">
        <v>138</v>
      </c>
      <c r="B4" s="528">
        <v>92089</v>
      </c>
      <c r="C4" s="528">
        <v>94171</v>
      </c>
      <c r="D4" s="528">
        <v>98116</v>
      </c>
      <c r="E4" s="528">
        <v>113047</v>
      </c>
      <c r="F4" s="528">
        <v>116267</v>
      </c>
      <c r="G4" s="527">
        <v>121932</v>
      </c>
      <c r="H4" s="526">
        <v>2.2608563454918684E-2</v>
      </c>
      <c r="I4" s="526">
        <v>4.1891877541918365E-2</v>
      </c>
      <c r="J4" s="526">
        <v>0.15217701496188196</v>
      </c>
      <c r="K4" s="526">
        <v>2.8483728006935216E-2</v>
      </c>
      <c r="L4" s="525">
        <v>4.8724057557174349E-2</v>
      </c>
    </row>
    <row r="5" spans="1:12">
      <c r="A5" s="529" t="s">
        <v>150</v>
      </c>
      <c r="B5" s="528">
        <v>40517</v>
      </c>
      <c r="C5" s="528">
        <v>39810</v>
      </c>
      <c r="D5" s="528">
        <v>41095</v>
      </c>
      <c r="E5" s="528">
        <v>43097</v>
      </c>
      <c r="F5" s="528">
        <v>46053</v>
      </c>
      <c r="G5" s="527">
        <v>49593</v>
      </c>
      <c r="H5" s="526">
        <v>-1.7449465656391161E-2</v>
      </c>
      <c r="I5" s="526">
        <v>3.227832202964076E-2</v>
      </c>
      <c r="J5" s="526">
        <v>4.8716388855091886E-2</v>
      </c>
      <c r="K5" s="526">
        <v>6.8589460983363049E-2</v>
      </c>
      <c r="L5" s="525">
        <v>7.6867956484919508E-2</v>
      </c>
    </row>
    <row r="6" spans="1:12">
      <c r="A6" s="529" t="s">
        <v>142</v>
      </c>
      <c r="B6" s="528">
        <v>41162</v>
      </c>
      <c r="C6" s="528">
        <v>41724</v>
      </c>
      <c r="D6" s="528">
        <v>43653</v>
      </c>
      <c r="E6" s="528">
        <v>46453</v>
      </c>
      <c r="F6" s="528">
        <v>47937</v>
      </c>
      <c r="G6" s="527">
        <v>49445</v>
      </c>
      <c r="H6" s="526">
        <v>1.3653369612749655E-2</v>
      </c>
      <c r="I6" s="526">
        <v>4.6232384239286661E-2</v>
      </c>
      <c r="J6" s="526">
        <v>6.4142212448170755E-2</v>
      </c>
      <c r="K6" s="526">
        <v>3.1946268271155764E-2</v>
      </c>
      <c r="L6" s="525">
        <v>3.1457955232909951E-2</v>
      </c>
    </row>
    <row r="7" spans="1:12">
      <c r="A7" s="529" t="s">
        <v>135</v>
      </c>
      <c r="B7" s="528">
        <v>37567</v>
      </c>
      <c r="C7" s="528">
        <v>38887</v>
      </c>
      <c r="D7" s="528">
        <v>40784</v>
      </c>
      <c r="E7" s="528">
        <v>42740</v>
      </c>
      <c r="F7" s="528">
        <v>47583</v>
      </c>
      <c r="G7" s="527">
        <v>49092</v>
      </c>
      <c r="H7" s="526">
        <v>3.5137221497590909E-2</v>
      </c>
      <c r="I7" s="526">
        <v>4.8782369429372308E-2</v>
      </c>
      <c r="J7" s="526">
        <v>4.7959984307571535E-2</v>
      </c>
      <c r="K7" s="526">
        <v>0.1133130556855404</v>
      </c>
      <c r="L7" s="525">
        <v>3.1713006746106887E-2</v>
      </c>
    </row>
    <row r="8" spans="1:12">
      <c r="A8" s="529" t="s">
        <v>145</v>
      </c>
      <c r="B8" s="528">
        <v>42609</v>
      </c>
      <c r="C8" s="528">
        <v>42643</v>
      </c>
      <c r="D8" s="528">
        <v>43945</v>
      </c>
      <c r="E8" s="528">
        <v>45962</v>
      </c>
      <c r="F8" s="528">
        <v>47921</v>
      </c>
      <c r="G8" s="527">
        <v>49013</v>
      </c>
      <c r="H8" s="526">
        <v>7.9795348400568678E-4</v>
      </c>
      <c r="I8" s="526">
        <v>3.0532561029946281E-2</v>
      </c>
      <c r="J8" s="526">
        <v>4.5898281943338226E-2</v>
      </c>
      <c r="K8" s="526">
        <v>4.26221661372439E-2</v>
      </c>
      <c r="L8" s="525">
        <v>2.2787504434381489E-2</v>
      </c>
    </row>
    <row r="9" spans="1:12">
      <c r="A9" s="529" t="s">
        <v>154</v>
      </c>
      <c r="B9" s="528">
        <v>37644</v>
      </c>
      <c r="C9" s="528">
        <v>37608</v>
      </c>
      <c r="D9" s="528">
        <v>38817</v>
      </c>
      <c r="E9" s="528">
        <v>40752</v>
      </c>
      <c r="F9" s="528">
        <v>42649</v>
      </c>
      <c r="G9" s="527">
        <v>44106</v>
      </c>
      <c r="H9" s="526">
        <v>-9.5632770162579206E-4</v>
      </c>
      <c r="I9" s="526">
        <v>3.214741544352262E-2</v>
      </c>
      <c r="J9" s="526">
        <v>4.9849292835613346E-2</v>
      </c>
      <c r="K9" s="526">
        <v>4.6549862583431523E-2</v>
      </c>
      <c r="L9" s="525">
        <v>3.4162582944500475E-2</v>
      </c>
    </row>
    <row r="10" spans="1:12">
      <c r="A10" s="529" t="s">
        <v>133</v>
      </c>
      <c r="B10" s="528">
        <v>33492</v>
      </c>
      <c r="C10" s="528">
        <v>33855</v>
      </c>
      <c r="D10" s="528">
        <v>35238</v>
      </c>
      <c r="E10" s="528">
        <v>36996</v>
      </c>
      <c r="F10" s="528">
        <v>38044</v>
      </c>
      <c r="G10" s="527">
        <v>39286</v>
      </c>
      <c r="H10" s="526">
        <v>1.0838409172339691E-2</v>
      </c>
      <c r="I10" s="526">
        <v>4.0850686752326171E-2</v>
      </c>
      <c r="J10" s="526">
        <v>4.9889324025200077E-2</v>
      </c>
      <c r="K10" s="526">
        <v>2.832738674451285E-2</v>
      </c>
      <c r="L10" s="525">
        <v>3.2646409420670874E-2</v>
      </c>
    </row>
    <row r="11" spans="1:12">
      <c r="A11" s="529" t="s">
        <v>155</v>
      </c>
      <c r="B11" s="528">
        <v>35194</v>
      </c>
      <c r="C11" s="528">
        <v>34749</v>
      </c>
      <c r="D11" s="528">
        <v>35006</v>
      </c>
      <c r="E11" s="528">
        <v>38289</v>
      </c>
      <c r="F11" s="528">
        <v>37041</v>
      </c>
      <c r="G11" s="527">
        <v>39087</v>
      </c>
      <c r="H11" s="526">
        <v>-1.2644200716031118E-2</v>
      </c>
      <c r="I11" s="526">
        <v>7.3958962847850973E-3</v>
      </c>
      <c r="J11" s="526">
        <v>9.3783922756099036E-2</v>
      </c>
      <c r="K11" s="526">
        <v>-3.2594217660424696E-2</v>
      </c>
      <c r="L11" s="525">
        <v>5.5236089738397887E-2</v>
      </c>
    </row>
    <row r="12" spans="1:12">
      <c r="A12" s="529" t="s">
        <v>60</v>
      </c>
      <c r="B12" s="528">
        <v>30060</v>
      </c>
      <c r="C12" s="528">
        <v>31013</v>
      </c>
      <c r="D12" s="528">
        <v>33288</v>
      </c>
      <c r="E12" s="528">
        <v>35698</v>
      </c>
      <c r="F12" s="528">
        <v>37301</v>
      </c>
      <c r="G12" s="527">
        <v>38149</v>
      </c>
      <c r="H12" s="526">
        <v>3.1703260146373813E-2</v>
      </c>
      <c r="I12" s="526">
        <v>7.335633444039602E-2</v>
      </c>
      <c r="J12" s="526">
        <v>7.2398461908195211E-2</v>
      </c>
      <c r="K12" s="526">
        <v>4.4904476441257168E-2</v>
      </c>
      <c r="L12" s="525">
        <v>2.2733974960456926E-2</v>
      </c>
    </row>
    <row r="13" spans="1:12">
      <c r="A13" s="529" t="s">
        <v>147</v>
      </c>
      <c r="B13" s="528">
        <v>32490</v>
      </c>
      <c r="C13" s="528">
        <v>32579</v>
      </c>
      <c r="D13" s="528">
        <v>34649</v>
      </c>
      <c r="E13" s="528">
        <v>37232</v>
      </c>
      <c r="F13" s="528">
        <v>37456</v>
      </c>
      <c r="G13" s="527">
        <v>37981</v>
      </c>
      <c r="H13" s="526">
        <v>2.7393044013541701E-3</v>
      </c>
      <c r="I13" s="526">
        <v>6.353786181282417E-2</v>
      </c>
      <c r="J13" s="526">
        <v>7.4547605991514887E-2</v>
      </c>
      <c r="K13" s="526">
        <v>6.0163300386764096E-3</v>
      </c>
      <c r="L13" s="525">
        <v>1.4016445963263457E-2</v>
      </c>
    </row>
    <row r="14" spans="1:12">
      <c r="A14" s="529" t="s">
        <v>157</v>
      </c>
      <c r="B14" s="528">
        <v>31242</v>
      </c>
      <c r="C14" s="528">
        <v>31075</v>
      </c>
      <c r="D14" s="528">
        <v>32562</v>
      </c>
      <c r="E14" s="528">
        <v>34422</v>
      </c>
      <c r="F14" s="528">
        <v>35468</v>
      </c>
      <c r="G14" s="527">
        <v>36847</v>
      </c>
      <c r="H14" s="526">
        <v>-5.3453684143141E-3</v>
      </c>
      <c r="I14" s="526">
        <v>4.7851971037811802E-2</v>
      </c>
      <c r="J14" s="526">
        <v>5.7121798415330716E-2</v>
      </c>
      <c r="K14" s="526">
        <v>3.0387542850502491E-2</v>
      </c>
      <c r="L14" s="525">
        <v>3.888011728882379E-2</v>
      </c>
    </row>
    <row r="15" spans="1:12">
      <c r="A15" s="529" t="s">
        <v>151</v>
      </c>
      <c r="B15" s="528">
        <v>29731</v>
      </c>
      <c r="C15" s="528">
        <v>31081</v>
      </c>
      <c r="D15" s="528">
        <v>31675</v>
      </c>
      <c r="E15" s="528">
        <v>34223</v>
      </c>
      <c r="F15" s="528">
        <v>34514</v>
      </c>
      <c r="G15" s="527">
        <v>35988</v>
      </c>
      <c r="H15" s="526">
        <v>4.5407150785375494E-2</v>
      </c>
      <c r="I15" s="526">
        <v>1.9111354203532605E-2</v>
      </c>
      <c r="J15" s="526">
        <v>8.0441988950276322E-2</v>
      </c>
      <c r="K15" s="526">
        <v>8.503053502030733E-3</v>
      </c>
      <c r="L15" s="525">
        <v>4.2707307179695286E-2</v>
      </c>
    </row>
    <row r="16" spans="1:12">
      <c r="A16" s="529" t="s">
        <v>156</v>
      </c>
      <c r="B16" s="528">
        <v>32539</v>
      </c>
      <c r="C16" s="528">
        <v>32876</v>
      </c>
      <c r="D16" s="528">
        <v>34112</v>
      </c>
      <c r="E16" s="528">
        <v>35253</v>
      </c>
      <c r="F16" s="528">
        <v>34629</v>
      </c>
      <c r="G16" s="527">
        <v>35573</v>
      </c>
      <c r="H16" s="526">
        <v>1.0356802606103388E-2</v>
      </c>
      <c r="I16" s="526">
        <v>3.7595814575982489E-2</v>
      </c>
      <c r="J16" s="526">
        <v>3.3448639774859235E-2</v>
      </c>
      <c r="K16" s="526">
        <v>-1.7700621223725621E-2</v>
      </c>
      <c r="L16" s="525">
        <v>2.7260388691559001E-2</v>
      </c>
    </row>
    <row r="17" spans="1:12">
      <c r="A17" s="529" t="s">
        <v>158</v>
      </c>
      <c r="B17" s="528">
        <v>30337</v>
      </c>
      <c r="C17" s="528">
        <v>31473</v>
      </c>
      <c r="D17" s="528">
        <v>32817</v>
      </c>
      <c r="E17" s="528">
        <v>33721</v>
      </c>
      <c r="F17" s="528">
        <v>34356</v>
      </c>
      <c r="G17" s="527">
        <v>35552</v>
      </c>
      <c r="H17" s="526">
        <v>3.7446023008207874E-2</v>
      </c>
      <c r="I17" s="526">
        <v>4.2703269469068772E-2</v>
      </c>
      <c r="J17" s="526">
        <v>2.7546698357558519E-2</v>
      </c>
      <c r="K17" s="526">
        <v>1.8830995522078231E-2</v>
      </c>
      <c r="L17" s="525">
        <v>3.4811968797298976E-2</v>
      </c>
    </row>
    <row r="18" spans="1:12">
      <c r="A18" s="529" t="s">
        <v>146</v>
      </c>
      <c r="B18" s="528">
        <v>30059</v>
      </c>
      <c r="C18" s="528">
        <v>32541</v>
      </c>
      <c r="D18" s="528">
        <v>33442</v>
      </c>
      <c r="E18" s="528">
        <v>35601</v>
      </c>
      <c r="F18" s="528">
        <v>34513</v>
      </c>
      <c r="G18" s="527">
        <v>35174</v>
      </c>
      <c r="H18" s="526">
        <v>8.2570943810506003E-2</v>
      </c>
      <c r="I18" s="526">
        <v>2.7688147260379159E-2</v>
      </c>
      <c r="J18" s="526">
        <v>6.4559535912923849E-2</v>
      </c>
      <c r="K18" s="526">
        <v>-3.0560939299457912E-2</v>
      </c>
      <c r="L18" s="525">
        <v>1.9152203517515121E-2</v>
      </c>
    </row>
    <row r="19" spans="1:12">
      <c r="A19" s="529" t="s">
        <v>137</v>
      </c>
      <c r="B19" s="528">
        <v>31153</v>
      </c>
      <c r="C19" s="528">
        <v>30702</v>
      </c>
      <c r="D19" s="528">
        <v>31553</v>
      </c>
      <c r="E19" s="528">
        <v>32834</v>
      </c>
      <c r="F19" s="528">
        <v>34135</v>
      </c>
      <c r="G19" s="527">
        <v>35166</v>
      </c>
      <c r="H19" s="526">
        <v>-1.4476936410618535E-2</v>
      </c>
      <c r="I19" s="526">
        <v>2.7718063969774054E-2</v>
      </c>
      <c r="J19" s="526">
        <v>4.059835831775116E-2</v>
      </c>
      <c r="K19" s="526">
        <v>3.9623560942924962E-2</v>
      </c>
      <c r="L19" s="525">
        <v>3.020360333968064E-2</v>
      </c>
    </row>
    <row r="20" spans="1:12">
      <c r="A20" s="529" t="s">
        <v>57</v>
      </c>
      <c r="B20" s="528">
        <v>28023</v>
      </c>
      <c r="C20" s="528">
        <v>29356</v>
      </c>
      <c r="D20" s="528">
        <v>31163</v>
      </c>
      <c r="E20" s="528">
        <v>33035</v>
      </c>
      <c r="F20" s="528">
        <v>34571</v>
      </c>
      <c r="G20" s="527">
        <v>35161</v>
      </c>
      <c r="H20" s="526">
        <v>4.7568069086107778E-2</v>
      </c>
      <c r="I20" s="526">
        <v>6.1554707725848257E-2</v>
      </c>
      <c r="J20" s="526">
        <v>6.0071238327503718E-2</v>
      </c>
      <c r="K20" s="526">
        <v>4.649614045709094E-2</v>
      </c>
      <c r="L20" s="525">
        <v>1.7066327268519865E-2</v>
      </c>
    </row>
    <row r="21" spans="1:12">
      <c r="A21" s="529" t="s">
        <v>134</v>
      </c>
      <c r="B21" s="528">
        <v>27508</v>
      </c>
      <c r="C21" s="528">
        <v>28642</v>
      </c>
      <c r="D21" s="528">
        <v>30551</v>
      </c>
      <c r="E21" s="528">
        <v>32927</v>
      </c>
      <c r="F21" s="528">
        <v>33477</v>
      </c>
      <c r="G21" s="527">
        <v>35126</v>
      </c>
      <c r="H21" s="526">
        <v>4.1224371092045908E-2</v>
      </c>
      <c r="I21" s="526">
        <v>6.665037357726411E-2</v>
      </c>
      <c r="J21" s="526">
        <v>7.777159503780573E-2</v>
      </c>
      <c r="K21" s="526">
        <v>1.6703617092355794E-2</v>
      </c>
      <c r="L21" s="525">
        <v>4.9257699315948367E-2</v>
      </c>
    </row>
    <row r="22" spans="1:12">
      <c r="A22" s="529" t="s">
        <v>143</v>
      </c>
      <c r="B22" s="528">
        <v>28506</v>
      </c>
      <c r="C22" s="528">
        <v>34748</v>
      </c>
      <c r="D22" s="528">
        <v>38313</v>
      </c>
      <c r="E22" s="528">
        <v>39290</v>
      </c>
      <c r="F22" s="528">
        <v>34374</v>
      </c>
      <c r="G22" s="527">
        <v>34121</v>
      </c>
      <c r="H22" s="526">
        <v>0.21897144460815277</v>
      </c>
      <c r="I22" s="526">
        <v>0.10259583285368934</v>
      </c>
      <c r="J22" s="526">
        <v>2.5500482864823981E-2</v>
      </c>
      <c r="K22" s="526">
        <v>-0.12512089590226516</v>
      </c>
      <c r="L22" s="525">
        <v>-7.3602141153197298E-3</v>
      </c>
    </row>
    <row r="23" spans="1:12">
      <c r="A23" s="529" t="s">
        <v>148</v>
      </c>
      <c r="B23" s="528">
        <v>27302</v>
      </c>
      <c r="C23" s="528">
        <v>29015</v>
      </c>
      <c r="D23" s="528">
        <v>29838</v>
      </c>
      <c r="E23" s="528">
        <v>32451</v>
      </c>
      <c r="F23" s="528">
        <v>32918</v>
      </c>
      <c r="G23" s="527">
        <v>34089</v>
      </c>
      <c r="H23" s="526">
        <v>6.2742656215661885E-2</v>
      </c>
      <c r="I23" s="526">
        <v>2.8364638979837986E-2</v>
      </c>
      <c r="J23" s="526">
        <v>8.7572893625578185E-2</v>
      </c>
      <c r="K23" s="526">
        <v>1.4390927860466585E-2</v>
      </c>
      <c r="L23" s="525">
        <v>3.5573242602831234E-2</v>
      </c>
    </row>
    <row r="24" spans="1:12">
      <c r="A24" s="529" t="s">
        <v>153</v>
      </c>
      <c r="B24" s="528">
        <v>38140</v>
      </c>
      <c r="C24" s="528">
        <v>38480</v>
      </c>
      <c r="D24" s="528">
        <v>40685</v>
      </c>
      <c r="E24" s="528">
        <v>35614</v>
      </c>
      <c r="F24" s="528">
        <v>32785</v>
      </c>
      <c r="G24" s="527">
        <v>33878</v>
      </c>
      <c r="H24" s="526">
        <v>8.9145254326166157E-3</v>
      </c>
      <c r="I24" s="526">
        <v>5.7302494802494719E-2</v>
      </c>
      <c r="J24" s="526">
        <v>-0.12464053090819716</v>
      </c>
      <c r="K24" s="526">
        <v>-7.9435053630594665E-2</v>
      </c>
      <c r="L24" s="525">
        <v>3.3338416958975214E-2</v>
      </c>
    </row>
    <row r="25" spans="1:12">
      <c r="A25" s="529" t="s">
        <v>144</v>
      </c>
      <c r="B25" s="528">
        <v>24002</v>
      </c>
      <c r="C25" s="528">
        <v>26477</v>
      </c>
      <c r="D25" s="528">
        <v>27425</v>
      </c>
      <c r="E25" s="528">
        <v>27929</v>
      </c>
      <c r="F25" s="528">
        <v>29694</v>
      </c>
      <c r="G25" s="527">
        <v>32046</v>
      </c>
      <c r="H25" s="526">
        <v>0.10311640696608615</v>
      </c>
      <c r="I25" s="526">
        <v>3.5804660648865116E-2</v>
      </c>
      <c r="J25" s="526">
        <v>1.8377392889699085E-2</v>
      </c>
      <c r="K25" s="526">
        <v>6.3195961187296312E-2</v>
      </c>
      <c r="L25" s="525">
        <v>7.9207920792079278E-2</v>
      </c>
    </row>
    <row r="26" spans="1:12">
      <c r="A26" s="529" t="s">
        <v>139</v>
      </c>
      <c r="B26" s="528">
        <v>27091</v>
      </c>
      <c r="C26" s="528">
        <v>27472</v>
      </c>
      <c r="D26" s="528">
        <v>28572</v>
      </c>
      <c r="E26" s="528">
        <v>29908</v>
      </c>
      <c r="F26" s="528">
        <v>30406</v>
      </c>
      <c r="G26" s="527">
        <v>31677</v>
      </c>
      <c r="H26" s="526">
        <v>1.4063711195599904E-2</v>
      </c>
      <c r="I26" s="526">
        <v>4.0040768782760638E-2</v>
      </c>
      <c r="J26" s="526">
        <v>4.6759064818703733E-2</v>
      </c>
      <c r="K26" s="526">
        <v>1.665106326066601E-2</v>
      </c>
      <c r="L26" s="525">
        <v>4.1800960336775717E-2</v>
      </c>
    </row>
    <row r="27" spans="1:12">
      <c r="A27" s="529" t="s">
        <v>152</v>
      </c>
      <c r="B27" s="528">
        <v>27380</v>
      </c>
      <c r="C27" s="528">
        <v>27939</v>
      </c>
      <c r="D27" s="528">
        <v>29448</v>
      </c>
      <c r="E27" s="528">
        <v>29488</v>
      </c>
      <c r="F27" s="528">
        <v>29828</v>
      </c>
      <c r="G27" s="527">
        <v>30131</v>
      </c>
      <c r="H27" s="526">
        <v>2.0416362308254277E-2</v>
      </c>
      <c r="I27" s="526">
        <v>5.4010522924943682E-2</v>
      </c>
      <c r="J27" s="526">
        <v>1.3583265417005386E-3</v>
      </c>
      <c r="K27" s="526">
        <v>1.1530113944655529E-2</v>
      </c>
      <c r="L27" s="525">
        <v>1.0158240579321465E-2</v>
      </c>
    </row>
    <row r="28" spans="1:12">
      <c r="A28" s="529" t="s">
        <v>149</v>
      </c>
      <c r="B28" s="528">
        <v>25018</v>
      </c>
      <c r="C28" s="528">
        <v>26459</v>
      </c>
      <c r="D28" s="528">
        <v>28013</v>
      </c>
      <c r="E28" s="528">
        <v>29005</v>
      </c>
      <c r="F28" s="528">
        <v>29269</v>
      </c>
      <c r="G28" s="527">
        <v>30088</v>
      </c>
      <c r="H28" s="526">
        <v>5.7598529059077475E-2</v>
      </c>
      <c r="I28" s="526">
        <v>5.8732378396764817E-2</v>
      </c>
      <c r="J28" s="526">
        <v>3.541213008246169E-2</v>
      </c>
      <c r="K28" s="526">
        <v>9.1018789863817062E-3</v>
      </c>
      <c r="L28" s="525">
        <v>2.7981823772592174E-2</v>
      </c>
    </row>
    <row r="29" spans="1:12">
      <c r="A29" s="529" t="s">
        <v>136</v>
      </c>
      <c r="B29" s="528">
        <v>33846</v>
      </c>
      <c r="C29" s="528">
        <v>32859</v>
      </c>
      <c r="D29" s="528">
        <v>34136</v>
      </c>
      <c r="E29" s="528">
        <v>30687</v>
      </c>
      <c r="F29" s="528">
        <v>28443</v>
      </c>
      <c r="G29" s="527">
        <v>29962</v>
      </c>
      <c r="H29" s="526">
        <v>-2.9161496188619074E-2</v>
      </c>
      <c r="I29" s="526">
        <v>3.8863020785781632E-2</v>
      </c>
      <c r="J29" s="526">
        <v>-0.10103702835715955</v>
      </c>
      <c r="K29" s="526">
        <v>-7.3125427705543089E-2</v>
      </c>
      <c r="L29" s="525">
        <v>5.340505572548615E-2</v>
      </c>
    </row>
    <row r="30" spans="1:12">
      <c r="A30" s="529" t="s">
        <v>159</v>
      </c>
      <c r="B30" s="528">
        <v>30195</v>
      </c>
      <c r="C30" s="528">
        <v>32959</v>
      </c>
      <c r="D30" s="528">
        <v>33409</v>
      </c>
      <c r="E30" s="528">
        <v>30295</v>
      </c>
      <c r="F30" s="528">
        <v>28301</v>
      </c>
      <c r="G30" s="527">
        <v>29364</v>
      </c>
      <c r="H30" s="526">
        <v>9.1538334161284984E-2</v>
      </c>
      <c r="I30" s="526">
        <v>1.3653326860645132E-2</v>
      </c>
      <c r="J30" s="526">
        <v>-9.3208416893651447E-2</v>
      </c>
      <c r="K30" s="526">
        <v>-6.5819442152170282E-2</v>
      </c>
      <c r="L30" s="525">
        <v>3.7560510229320609E-2</v>
      </c>
    </row>
    <row r="31" spans="1:12">
      <c r="A31" s="529" t="s">
        <v>140</v>
      </c>
      <c r="B31" s="528">
        <v>24830</v>
      </c>
      <c r="C31" s="528">
        <v>25156</v>
      </c>
      <c r="D31" s="528">
        <v>25843</v>
      </c>
      <c r="E31" s="528">
        <v>28396</v>
      </c>
      <c r="F31" s="528">
        <v>27082</v>
      </c>
      <c r="G31" s="527">
        <v>27710</v>
      </c>
      <c r="H31" s="526">
        <v>1.3129279097865432E-2</v>
      </c>
      <c r="I31" s="526">
        <v>2.7309588169820431E-2</v>
      </c>
      <c r="J31" s="526">
        <v>9.8788840304918191E-2</v>
      </c>
      <c r="K31" s="526">
        <v>-4.627412311593182E-2</v>
      </c>
      <c r="L31" s="525">
        <v>2.3188833911823359E-2</v>
      </c>
    </row>
    <row r="32" spans="1:12">
      <c r="A32" s="524" t="s">
        <v>141</v>
      </c>
      <c r="B32" s="523">
        <v>22083</v>
      </c>
      <c r="C32" s="523">
        <v>24054</v>
      </c>
      <c r="D32" s="523">
        <v>23404</v>
      </c>
      <c r="E32" s="523">
        <v>23875</v>
      </c>
      <c r="F32" s="523">
        <v>24028</v>
      </c>
      <c r="G32" s="522">
        <v>24905</v>
      </c>
      <c r="H32" s="521">
        <v>8.9254177421546066E-2</v>
      </c>
      <c r="I32" s="521">
        <v>-2.7022532634904839E-2</v>
      </c>
      <c r="J32" s="521">
        <v>2.0124764997436317E-2</v>
      </c>
      <c r="K32" s="521">
        <v>6.4083769633507259E-3</v>
      </c>
      <c r="L32" s="520">
        <v>3.6499084401531601E-2</v>
      </c>
    </row>
    <row r="33" spans="1:12">
      <c r="A33" s="518"/>
      <c r="B33" s="518"/>
      <c r="C33" s="518"/>
      <c r="D33" s="519"/>
      <c r="E33" s="519"/>
      <c r="F33" s="519"/>
      <c r="G33" s="518"/>
      <c r="H33" s="518"/>
      <c r="I33" s="518"/>
      <c r="J33" s="518"/>
      <c r="K33" s="518"/>
      <c r="L33" s="518"/>
    </row>
    <row r="34" spans="1:12">
      <c r="A34" s="1138" t="s">
        <v>575</v>
      </c>
      <c r="B34" s="1138"/>
      <c r="C34" s="1138"/>
      <c r="D34" s="1138"/>
      <c r="E34" s="1138"/>
      <c r="F34" s="1138"/>
      <c r="G34" s="1138"/>
      <c r="H34" s="1138"/>
      <c r="I34" s="1138"/>
      <c r="J34" s="1138"/>
      <c r="K34" s="1138"/>
      <c r="L34" s="1138"/>
    </row>
    <row r="35" spans="1:12">
      <c r="A35" s="1139"/>
      <c r="B35" s="1139"/>
      <c r="C35" s="1139"/>
      <c r="D35" s="1139"/>
      <c r="E35" s="1139"/>
      <c r="F35" s="1139"/>
      <c r="G35" s="1139"/>
      <c r="H35" s="1139"/>
      <c r="I35" s="1139"/>
      <c r="J35" s="1139"/>
      <c r="K35" s="1139"/>
      <c r="L35" s="1139"/>
    </row>
    <row r="36" spans="1:12">
      <c r="A36" s="1138" t="s">
        <v>581</v>
      </c>
      <c r="B36" s="1138"/>
      <c r="C36" s="1138"/>
      <c r="D36" s="1138"/>
      <c r="E36" s="1138"/>
      <c r="F36" s="1138"/>
      <c r="G36" s="1138"/>
      <c r="H36" s="1138"/>
      <c r="I36" s="1138"/>
      <c r="J36" s="1138"/>
      <c r="K36" s="1138"/>
      <c r="L36" s="1138"/>
    </row>
  </sheetData>
  <mergeCells count="3">
    <mergeCell ref="A34:L34"/>
    <mergeCell ref="A35:L35"/>
    <mergeCell ref="A36:L36"/>
  </mergeCells>
  <printOptions horizontalCentered="1"/>
  <pageMargins left="0.7" right="0.7" top="1" bottom="1" header="0.5" footer="0.5"/>
  <pageSetup scale="93" orientation="portrait" r:id="rId1"/>
  <headerFooter scaleWithDoc="0" alignWithMargins="0">
    <oddHeader>&amp;C&amp;"-,Bold"Table 4.2
Per Capita Personal Income by County</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I61"/>
  <sheetViews>
    <sheetView view="pageLayout" zoomScaleNormal="100" zoomScaleSheetLayoutView="100" workbookViewId="0">
      <selection sqref="A1:A3"/>
    </sheetView>
  </sheetViews>
  <sheetFormatPr defaultColWidth="8.85546875" defaultRowHeight="12.75"/>
  <cols>
    <col min="1" max="1" width="15.42578125" style="516" customWidth="1"/>
    <col min="2" max="4" width="11.28515625" style="516" bestFit="1" customWidth="1"/>
    <col min="5" max="7" width="11.140625" style="516" bestFit="1" customWidth="1"/>
    <col min="8" max="8" width="7.85546875" style="516" customWidth="1"/>
    <col min="9" max="9" width="8.42578125" style="516" customWidth="1"/>
    <col min="10" max="16384" width="8.85546875" style="516"/>
  </cols>
  <sheetData>
    <row r="1" spans="1:9" s="532" customFormat="1" ht="14.25" customHeight="1">
      <c r="A1" s="1149" t="s">
        <v>105</v>
      </c>
      <c r="B1" s="1153" t="s">
        <v>591</v>
      </c>
      <c r="C1" s="1153"/>
      <c r="D1" s="1153"/>
      <c r="E1" s="1153"/>
      <c r="F1" s="1153"/>
      <c r="G1" s="1153"/>
      <c r="H1" s="1143" t="s">
        <v>590</v>
      </c>
      <c r="I1" s="1146" t="s">
        <v>589</v>
      </c>
    </row>
    <row r="2" spans="1:9" s="532" customFormat="1" ht="10.5" customHeight="1">
      <c r="A2" s="1150"/>
      <c r="B2" s="1141">
        <v>2012</v>
      </c>
      <c r="C2" s="1140">
        <v>2013</v>
      </c>
      <c r="D2" s="1140">
        <v>2014</v>
      </c>
      <c r="E2" s="1140">
        <v>2015</v>
      </c>
      <c r="F2" s="1140">
        <v>2016</v>
      </c>
      <c r="G2" s="1154">
        <v>2017</v>
      </c>
      <c r="H2" s="1144"/>
      <c r="I2" s="1147"/>
    </row>
    <row r="3" spans="1:9" s="532" customFormat="1" ht="10.5" customHeight="1">
      <c r="A3" s="1151"/>
      <c r="B3" s="1141"/>
      <c r="C3" s="1140"/>
      <c r="D3" s="1140"/>
      <c r="E3" s="1140"/>
      <c r="F3" s="1140"/>
      <c r="G3" s="1154"/>
      <c r="H3" s="1145"/>
      <c r="I3" s="1148"/>
    </row>
    <row r="4" spans="1:9">
      <c r="A4" s="548" t="s">
        <v>111</v>
      </c>
      <c r="B4" s="554">
        <v>16197007</v>
      </c>
      <c r="C4" s="554">
        <v>16784851</v>
      </c>
      <c r="D4" s="554">
        <v>17521747</v>
      </c>
      <c r="E4" s="554">
        <v>18219297</v>
      </c>
      <c r="F4" s="554">
        <v>18707189</v>
      </c>
      <c r="G4" s="554">
        <v>19485394</v>
      </c>
      <c r="H4" s="553">
        <v>1</v>
      </c>
      <c r="I4" s="545">
        <v>4.1599248288986659E-2</v>
      </c>
    </row>
    <row r="5" spans="1:9">
      <c r="A5" s="548"/>
      <c r="B5" s="547"/>
      <c r="C5" s="547"/>
      <c r="D5" s="547"/>
      <c r="E5" s="547"/>
      <c r="F5" s="547"/>
      <c r="G5" s="547"/>
      <c r="H5" s="546"/>
      <c r="I5" s="545"/>
    </row>
    <row r="6" spans="1:9">
      <c r="A6" s="548" t="s">
        <v>104</v>
      </c>
      <c r="B6" s="547">
        <v>186299</v>
      </c>
      <c r="C6" s="547">
        <v>191481</v>
      </c>
      <c r="D6" s="547">
        <v>194059.7</v>
      </c>
      <c r="E6" s="547">
        <v>200317.5</v>
      </c>
      <c r="F6" s="547">
        <v>203354.7</v>
      </c>
      <c r="G6" s="547">
        <v>211196.5</v>
      </c>
      <c r="H6" s="546">
        <v>1.0838708213957594E-2</v>
      </c>
      <c r="I6" s="545">
        <v>3.8562177318743986E-2</v>
      </c>
    </row>
    <row r="7" spans="1:9">
      <c r="A7" s="548" t="s">
        <v>103</v>
      </c>
      <c r="B7" s="547">
        <v>57670.1</v>
      </c>
      <c r="C7" s="547">
        <v>56622.8</v>
      </c>
      <c r="D7" s="547">
        <v>55547.4</v>
      </c>
      <c r="E7" s="547">
        <v>50636.1</v>
      </c>
      <c r="F7" s="547">
        <v>49380.9</v>
      </c>
      <c r="G7" s="547">
        <v>51479</v>
      </c>
      <c r="H7" s="546">
        <v>2.6419275894549528E-3</v>
      </c>
      <c r="I7" s="545">
        <v>4.2488087499417758E-2</v>
      </c>
    </row>
    <row r="8" spans="1:9">
      <c r="A8" s="548" t="s">
        <v>102</v>
      </c>
      <c r="B8" s="547">
        <v>268288.8</v>
      </c>
      <c r="C8" s="547">
        <v>275199.09999999998</v>
      </c>
      <c r="D8" s="547">
        <v>284573.8</v>
      </c>
      <c r="E8" s="547">
        <v>297116.40000000002</v>
      </c>
      <c r="F8" s="547">
        <v>310928.90000000002</v>
      </c>
      <c r="G8" s="547">
        <v>326445.8</v>
      </c>
      <c r="H8" s="546">
        <v>1.6753358951838489E-2</v>
      </c>
      <c r="I8" s="545">
        <v>4.9904978276383974E-2</v>
      </c>
    </row>
    <row r="9" spans="1:9">
      <c r="A9" s="548" t="s">
        <v>101</v>
      </c>
      <c r="B9" s="547">
        <v>108745.2</v>
      </c>
      <c r="C9" s="547">
        <v>114251.5</v>
      </c>
      <c r="D9" s="547">
        <v>117339.1</v>
      </c>
      <c r="E9" s="547">
        <v>118435.8</v>
      </c>
      <c r="F9" s="547">
        <v>119947.3</v>
      </c>
      <c r="G9" s="547">
        <v>122703.5</v>
      </c>
      <c r="H9" s="546">
        <v>6.2972039467100328E-3</v>
      </c>
      <c r="I9" s="545">
        <v>2.2978424691510329E-2</v>
      </c>
    </row>
    <row r="10" spans="1:9">
      <c r="A10" s="548" t="s">
        <v>100</v>
      </c>
      <c r="B10" s="547">
        <v>2144497.2999999998</v>
      </c>
      <c r="C10" s="547">
        <v>2262771.2000000002</v>
      </c>
      <c r="D10" s="547">
        <v>2396552.1</v>
      </c>
      <c r="E10" s="547">
        <v>2557131.9</v>
      </c>
      <c r="F10" s="547">
        <v>2665348.9</v>
      </c>
      <c r="G10" s="547">
        <v>2797600.9</v>
      </c>
      <c r="H10" s="546">
        <v>0.14357425361786372</v>
      </c>
      <c r="I10" s="545">
        <v>4.9619019858901027E-2</v>
      </c>
    </row>
    <row r="11" spans="1:9">
      <c r="A11" s="548" t="s">
        <v>99</v>
      </c>
      <c r="B11" s="547">
        <v>273519.5</v>
      </c>
      <c r="C11" s="547">
        <v>288305.2</v>
      </c>
      <c r="D11" s="547">
        <v>306362</v>
      </c>
      <c r="E11" s="547">
        <v>317977.90000000002</v>
      </c>
      <c r="F11" s="547">
        <v>328513.8</v>
      </c>
      <c r="G11" s="547">
        <v>345233.1</v>
      </c>
      <c r="H11" s="546">
        <v>1.7717532424543225E-2</v>
      </c>
      <c r="I11" s="545">
        <v>5.0893752408574584E-2</v>
      </c>
    </row>
    <row r="12" spans="1:9">
      <c r="A12" s="548" t="s">
        <v>98</v>
      </c>
      <c r="B12" s="547">
        <v>243801</v>
      </c>
      <c r="C12" s="547">
        <v>246632</v>
      </c>
      <c r="D12" s="547">
        <v>248954.2</v>
      </c>
      <c r="E12" s="547">
        <v>259776</v>
      </c>
      <c r="F12" s="547">
        <v>263239.90000000002</v>
      </c>
      <c r="G12" s="547">
        <v>264509.90000000002</v>
      </c>
      <c r="H12" s="546">
        <v>1.3574778113288345E-2</v>
      </c>
      <c r="I12" s="545">
        <v>4.824496590372508E-3</v>
      </c>
    </row>
    <row r="13" spans="1:9">
      <c r="A13" s="548" t="s">
        <v>97</v>
      </c>
      <c r="B13" s="547">
        <v>61975.8</v>
      </c>
      <c r="C13" s="547">
        <v>60666.1</v>
      </c>
      <c r="D13" s="547">
        <v>67178.899999999994</v>
      </c>
      <c r="E13" s="547">
        <v>70917.7</v>
      </c>
      <c r="F13" s="547">
        <v>70484.100000000006</v>
      </c>
      <c r="G13" s="547">
        <v>72461.3</v>
      </c>
      <c r="H13" s="546">
        <v>3.7187495413231061E-3</v>
      </c>
      <c r="I13" s="545">
        <v>2.8051716628289175E-2</v>
      </c>
    </row>
    <row r="14" spans="1:9">
      <c r="A14" s="548" t="s">
        <v>96</v>
      </c>
      <c r="B14" s="547">
        <v>112736.5</v>
      </c>
      <c r="C14" s="547">
        <v>114891</v>
      </c>
      <c r="D14" s="547">
        <v>119994.4</v>
      </c>
      <c r="E14" s="547">
        <v>125434.6</v>
      </c>
      <c r="F14" s="547">
        <v>130071.6</v>
      </c>
      <c r="G14" s="547">
        <v>135768.29999999999</v>
      </c>
      <c r="H14" s="546">
        <v>6.9676959059693632E-3</v>
      </c>
      <c r="I14" s="545">
        <v>4.3796647384978599E-2</v>
      </c>
    </row>
    <row r="15" spans="1:9">
      <c r="A15" s="548" t="s">
        <v>95</v>
      </c>
      <c r="B15" s="547">
        <v>769309.1</v>
      </c>
      <c r="C15" s="547">
        <v>800704.1</v>
      </c>
      <c r="D15" s="547">
        <v>839706</v>
      </c>
      <c r="E15" s="547">
        <v>895004.2</v>
      </c>
      <c r="F15" s="547">
        <v>938086.1</v>
      </c>
      <c r="G15" s="547">
        <v>976385.5</v>
      </c>
      <c r="H15" s="546">
        <v>5.0108583896225037E-2</v>
      </c>
      <c r="I15" s="545">
        <v>4.0827169275826629E-2</v>
      </c>
    </row>
    <row r="16" spans="1:9">
      <c r="A16" s="548" t="s">
        <v>94</v>
      </c>
      <c r="B16" s="547">
        <v>444132.2</v>
      </c>
      <c r="C16" s="547">
        <v>460585.1</v>
      </c>
      <c r="D16" s="547">
        <v>484915.4</v>
      </c>
      <c r="E16" s="547">
        <v>513100.5</v>
      </c>
      <c r="F16" s="547">
        <v>538360.6</v>
      </c>
      <c r="G16" s="547">
        <v>563607.6</v>
      </c>
      <c r="H16" s="546">
        <v>2.8924619127537271E-2</v>
      </c>
      <c r="I16" s="545">
        <v>4.6896076718838636E-2</v>
      </c>
    </row>
    <row r="17" spans="1:9">
      <c r="A17" s="548" t="s">
        <v>93</v>
      </c>
      <c r="B17" s="547">
        <v>73582.7</v>
      </c>
      <c r="C17" s="547">
        <v>75788.3</v>
      </c>
      <c r="D17" s="547">
        <v>77972.5</v>
      </c>
      <c r="E17" s="547">
        <v>82739.899999999994</v>
      </c>
      <c r="F17" s="547">
        <v>85648.1</v>
      </c>
      <c r="G17" s="547">
        <v>88447.9</v>
      </c>
      <c r="H17" s="546">
        <v>4.5391897130743156E-3</v>
      </c>
      <c r="I17" s="545">
        <v>3.2689575133598853E-2</v>
      </c>
    </row>
    <row r="18" spans="1:9">
      <c r="A18" s="548" t="s">
        <v>92</v>
      </c>
      <c r="B18" s="547">
        <v>57764.4</v>
      </c>
      <c r="C18" s="547">
        <v>61017.7</v>
      </c>
      <c r="D18" s="547">
        <v>63614.9</v>
      </c>
      <c r="E18" s="547">
        <v>66273.600000000006</v>
      </c>
      <c r="F18" s="547">
        <v>69203.399999999994</v>
      </c>
      <c r="G18" s="547">
        <v>72294.2</v>
      </c>
      <c r="H18" s="546">
        <v>3.7101738871690251E-3</v>
      </c>
      <c r="I18" s="545">
        <v>4.4662545481869431E-2</v>
      </c>
    </row>
    <row r="19" spans="1:9">
      <c r="A19" s="548" t="s">
        <v>115</v>
      </c>
      <c r="B19" s="547">
        <v>720702.3</v>
      </c>
      <c r="C19" s="547">
        <v>739627.9</v>
      </c>
      <c r="D19" s="547">
        <v>765910.2</v>
      </c>
      <c r="E19" s="547">
        <v>791625.9</v>
      </c>
      <c r="F19" s="547">
        <v>803680.2</v>
      </c>
      <c r="G19" s="547">
        <v>822539.6</v>
      </c>
      <c r="H19" s="546">
        <v>4.2213136670472252E-2</v>
      </c>
      <c r="I19" s="545">
        <v>2.3466299157301654E-2</v>
      </c>
    </row>
    <row r="20" spans="1:9">
      <c r="A20" s="548" t="s">
        <v>90</v>
      </c>
      <c r="B20" s="547">
        <v>297552.7</v>
      </c>
      <c r="C20" s="547">
        <v>308681.7</v>
      </c>
      <c r="D20" s="547">
        <v>325040.59999999998</v>
      </c>
      <c r="E20" s="547">
        <v>330026.5</v>
      </c>
      <c r="F20" s="547">
        <v>338711</v>
      </c>
      <c r="G20" s="547">
        <v>352272.7</v>
      </c>
      <c r="H20" s="546">
        <v>1.8078808157535844E-2</v>
      </c>
      <c r="I20" s="545">
        <v>4.0039148418563354E-2</v>
      </c>
    </row>
    <row r="21" spans="1:9">
      <c r="A21" s="548" t="s">
        <v>89</v>
      </c>
      <c r="B21" s="547">
        <v>157250.79999999999</v>
      </c>
      <c r="C21" s="547">
        <v>160299.79999999999</v>
      </c>
      <c r="D21" s="547">
        <v>171512.5</v>
      </c>
      <c r="E21" s="547">
        <v>177875.4</v>
      </c>
      <c r="F21" s="547">
        <v>180179.3</v>
      </c>
      <c r="G21" s="547">
        <v>183929.8</v>
      </c>
      <c r="H21" s="546">
        <v>9.4393677643880326E-3</v>
      </c>
      <c r="I21" s="545">
        <v>2.0815376683115099E-2</v>
      </c>
    </row>
    <row r="22" spans="1:9">
      <c r="A22" s="548" t="s">
        <v>88</v>
      </c>
      <c r="B22" s="547">
        <v>140477.79999999999</v>
      </c>
      <c r="C22" s="547">
        <v>143220.70000000001</v>
      </c>
      <c r="D22" s="547">
        <v>148276.1</v>
      </c>
      <c r="E22" s="547">
        <v>151679.9</v>
      </c>
      <c r="F22" s="547">
        <v>155580.4</v>
      </c>
      <c r="G22" s="547">
        <v>159108.20000000001</v>
      </c>
      <c r="H22" s="546">
        <v>8.1655110489426089E-3</v>
      </c>
      <c r="I22" s="545">
        <v>2.2675092749472412E-2</v>
      </c>
    </row>
    <row r="23" spans="1:9">
      <c r="A23" s="548" t="s">
        <v>87</v>
      </c>
      <c r="B23" s="547">
        <v>176302.3</v>
      </c>
      <c r="C23" s="547">
        <v>182359.2</v>
      </c>
      <c r="D23" s="547">
        <v>186694.5</v>
      </c>
      <c r="E23" s="547">
        <v>191916.4</v>
      </c>
      <c r="F23" s="547">
        <v>195034.8</v>
      </c>
      <c r="G23" s="547">
        <v>202174.9</v>
      </c>
      <c r="H23" s="546">
        <v>1.0375715266522196E-2</v>
      </c>
      <c r="I23" s="545">
        <v>3.6609364072462999E-2</v>
      </c>
    </row>
    <row r="24" spans="1:9">
      <c r="A24" s="548" t="s">
        <v>86</v>
      </c>
      <c r="B24" s="547">
        <v>233623.1</v>
      </c>
      <c r="C24" s="547">
        <v>228967.4</v>
      </c>
      <c r="D24" s="547">
        <v>237876.9</v>
      </c>
      <c r="E24" s="547">
        <v>234440.9</v>
      </c>
      <c r="F24" s="547">
        <v>227983.9</v>
      </c>
      <c r="G24" s="547">
        <v>235960.2</v>
      </c>
      <c r="H24" s="546">
        <v>1.2109593472936704E-2</v>
      </c>
      <c r="I24" s="545">
        <v>3.4986242449576564E-2</v>
      </c>
    </row>
    <row r="25" spans="1:9">
      <c r="A25" s="548" t="s">
        <v>85</v>
      </c>
      <c r="B25" s="547">
        <v>52874</v>
      </c>
      <c r="C25" s="547">
        <v>53719</v>
      </c>
      <c r="D25" s="547">
        <v>55875.1</v>
      </c>
      <c r="E25" s="547">
        <v>57515.1</v>
      </c>
      <c r="F25" s="547">
        <v>59447.3</v>
      </c>
      <c r="G25" s="547">
        <v>61702.8</v>
      </c>
      <c r="H25" s="546">
        <v>3.1666180319474169E-3</v>
      </c>
      <c r="I25" s="545">
        <v>3.7941168059777312E-2</v>
      </c>
    </row>
    <row r="26" spans="1:9">
      <c r="A26" s="548" t="s">
        <v>84</v>
      </c>
      <c r="B26" s="547">
        <v>334821.59999999998</v>
      </c>
      <c r="C26" s="547">
        <v>341255.3</v>
      </c>
      <c r="D26" s="547">
        <v>352524.3</v>
      </c>
      <c r="E26" s="547">
        <v>367276.7</v>
      </c>
      <c r="F26" s="547">
        <v>384376.8</v>
      </c>
      <c r="G26" s="547">
        <v>399537.9</v>
      </c>
      <c r="H26" s="546">
        <v>2.0504481459292023E-2</v>
      </c>
      <c r="I26" s="545">
        <v>3.9443327484905526E-2</v>
      </c>
    </row>
    <row r="27" spans="1:9">
      <c r="A27" s="548" t="s">
        <v>83</v>
      </c>
      <c r="B27" s="547">
        <v>444329.8</v>
      </c>
      <c r="C27" s="547">
        <v>454345.7</v>
      </c>
      <c r="D27" s="547">
        <v>473454.4</v>
      </c>
      <c r="E27" s="547">
        <v>502816.9</v>
      </c>
      <c r="F27" s="547">
        <v>519564.2</v>
      </c>
      <c r="G27" s="547">
        <v>542978.80000000005</v>
      </c>
      <c r="H27" s="546">
        <v>2.7865938969466056E-2</v>
      </c>
      <c r="I27" s="545">
        <v>4.5065845568266705E-2</v>
      </c>
    </row>
    <row r="28" spans="1:9">
      <c r="A28" s="548" t="s">
        <v>82</v>
      </c>
      <c r="B28" s="547">
        <v>418857.4</v>
      </c>
      <c r="C28" s="547">
        <v>432717.6</v>
      </c>
      <c r="D28" s="547">
        <v>448964.4</v>
      </c>
      <c r="E28" s="547">
        <v>473729.6</v>
      </c>
      <c r="F28" s="547">
        <v>490185</v>
      </c>
      <c r="G28" s="547">
        <v>508904.8</v>
      </c>
      <c r="H28" s="546">
        <v>2.6117244537113286E-2</v>
      </c>
      <c r="I28" s="545">
        <v>3.8189255077164717E-2</v>
      </c>
    </row>
    <row r="29" spans="1:9">
      <c r="A29" s="548" t="s">
        <v>81</v>
      </c>
      <c r="B29" s="547">
        <v>294296.59999999998</v>
      </c>
      <c r="C29" s="547">
        <v>306153</v>
      </c>
      <c r="D29" s="547">
        <v>319338.90000000002</v>
      </c>
      <c r="E29" s="547">
        <v>328455</v>
      </c>
      <c r="F29" s="547">
        <v>338364.2</v>
      </c>
      <c r="G29" s="547">
        <v>350178.9</v>
      </c>
      <c r="H29" s="546">
        <v>1.7971353312127025E-2</v>
      </c>
      <c r="I29" s="545">
        <v>3.4917110025233199E-2</v>
      </c>
    </row>
    <row r="30" spans="1:9">
      <c r="A30" s="548" t="s">
        <v>80</v>
      </c>
      <c r="B30" s="547">
        <v>99614.6</v>
      </c>
      <c r="C30" s="547">
        <v>101638.1</v>
      </c>
      <c r="D30" s="547">
        <v>103658.1</v>
      </c>
      <c r="E30" s="547">
        <v>105706.7</v>
      </c>
      <c r="F30" s="547">
        <v>106848.6</v>
      </c>
      <c r="G30" s="547">
        <v>109375.4</v>
      </c>
      <c r="H30" s="546">
        <v>5.6131993020002565E-3</v>
      </c>
      <c r="I30" s="545">
        <v>2.3648414672723723E-2</v>
      </c>
    </row>
    <row r="31" spans="1:9">
      <c r="A31" s="548" t="s">
        <v>79</v>
      </c>
      <c r="B31" s="547">
        <v>268761.5</v>
      </c>
      <c r="C31" s="547">
        <v>277851.09999999998</v>
      </c>
      <c r="D31" s="547">
        <v>284729.40000000002</v>
      </c>
      <c r="E31" s="547">
        <v>294750.3</v>
      </c>
      <c r="F31" s="547">
        <v>295960.5</v>
      </c>
      <c r="G31" s="547">
        <v>303763</v>
      </c>
      <c r="H31" s="546">
        <v>1.5589266503925966E-2</v>
      </c>
      <c r="I31" s="545">
        <v>2.6363315374855766E-2</v>
      </c>
    </row>
    <row r="32" spans="1:9">
      <c r="A32" s="548" t="s">
        <v>78</v>
      </c>
      <c r="B32" s="547">
        <v>42005.8</v>
      </c>
      <c r="C32" s="547">
        <v>43141</v>
      </c>
      <c r="D32" s="547">
        <v>44529.2</v>
      </c>
      <c r="E32" s="547">
        <v>46100.7</v>
      </c>
      <c r="F32" s="547">
        <v>45595.5</v>
      </c>
      <c r="G32" s="547">
        <v>47079</v>
      </c>
      <c r="H32" s="546">
        <v>2.4161174262116538E-3</v>
      </c>
      <c r="I32" s="545">
        <v>3.25361055367306E-2</v>
      </c>
    </row>
    <row r="33" spans="1:9">
      <c r="A33" s="548" t="s">
        <v>77</v>
      </c>
      <c r="B33" s="547">
        <v>102269</v>
      </c>
      <c r="C33" s="547">
        <v>107604.3</v>
      </c>
      <c r="D33" s="547">
        <v>111330.7</v>
      </c>
      <c r="E33" s="547">
        <v>115269.6</v>
      </c>
      <c r="F33" s="547">
        <v>116283.1</v>
      </c>
      <c r="G33" s="547">
        <v>119587.5</v>
      </c>
      <c r="H33" s="546">
        <v>6.1372892947404601E-3</v>
      </c>
      <c r="I33" s="545">
        <v>2.8416855071803158E-2</v>
      </c>
    </row>
    <row r="34" spans="1:9">
      <c r="A34" s="548" t="s">
        <v>76</v>
      </c>
      <c r="B34" s="547">
        <v>128043</v>
      </c>
      <c r="C34" s="547">
        <v>130621.4</v>
      </c>
      <c r="D34" s="547">
        <v>135026.5</v>
      </c>
      <c r="E34" s="547">
        <v>144378.9</v>
      </c>
      <c r="F34" s="547">
        <v>149739.6</v>
      </c>
      <c r="G34" s="547">
        <v>158302.1</v>
      </c>
      <c r="H34" s="546">
        <v>8.1241416006266037E-3</v>
      </c>
      <c r="I34" s="545">
        <v>5.7182602330979909E-2</v>
      </c>
    </row>
    <row r="35" spans="1:9">
      <c r="A35" s="548" t="s">
        <v>75</v>
      </c>
      <c r="B35" s="547">
        <v>67689.2</v>
      </c>
      <c r="C35" s="547">
        <v>70181.899999999994</v>
      </c>
      <c r="D35" s="547">
        <v>72368.7</v>
      </c>
      <c r="E35" s="547">
        <v>75892.899999999994</v>
      </c>
      <c r="F35" s="547">
        <v>78418.2</v>
      </c>
      <c r="G35" s="547">
        <v>81649.7</v>
      </c>
      <c r="H35" s="546">
        <v>4.1903027467650898E-3</v>
      </c>
      <c r="I35" s="545">
        <v>4.1208545975296551E-2</v>
      </c>
    </row>
    <row r="36" spans="1:9">
      <c r="A36" s="548" t="s">
        <v>74</v>
      </c>
      <c r="B36" s="547">
        <v>519745.8</v>
      </c>
      <c r="C36" s="547">
        <v>533686.69999999995</v>
      </c>
      <c r="D36" s="547">
        <v>546831.5</v>
      </c>
      <c r="E36" s="547">
        <v>569391.30000000005</v>
      </c>
      <c r="F36" s="547">
        <v>582070.9</v>
      </c>
      <c r="G36" s="547">
        <v>602069</v>
      </c>
      <c r="H36" s="546">
        <v>3.0898477084938595E-2</v>
      </c>
      <c r="I36" s="545">
        <v>3.4356811171972305E-2</v>
      </c>
    </row>
    <row r="37" spans="1:9">
      <c r="A37" s="548" t="s">
        <v>73</v>
      </c>
      <c r="B37" s="547">
        <v>87601.600000000006</v>
      </c>
      <c r="C37" s="547">
        <v>88411.199999999997</v>
      </c>
      <c r="D37" s="547">
        <v>92495.9</v>
      </c>
      <c r="E37" s="547">
        <v>90849.4</v>
      </c>
      <c r="F37" s="547">
        <v>90880</v>
      </c>
      <c r="G37" s="547">
        <v>94210.7</v>
      </c>
      <c r="H37" s="546">
        <v>4.8349394423330624E-3</v>
      </c>
      <c r="I37" s="545">
        <v>3.6649427816901378E-2</v>
      </c>
    </row>
    <row r="38" spans="1:9">
      <c r="A38" s="548" t="s">
        <v>72</v>
      </c>
      <c r="B38" s="547">
        <v>1322447.8999999999</v>
      </c>
      <c r="C38" s="547">
        <v>1355581.4</v>
      </c>
      <c r="D38" s="547">
        <v>1427812.7</v>
      </c>
      <c r="E38" s="547">
        <v>1488200.7</v>
      </c>
      <c r="F38" s="547">
        <v>1540969.7</v>
      </c>
      <c r="G38" s="547">
        <v>1606601.3</v>
      </c>
      <c r="H38" s="546">
        <v>8.2451568595431027E-2</v>
      </c>
      <c r="I38" s="545">
        <v>4.2591103510990574E-2</v>
      </c>
    </row>
    <row r="39" spans="1:9">
      <c r="A39" s="548" t="s">
        <v>71</v>
      </c>
      <c r="B39" s="547">
        <v>439571</v>
      </c>
      <c r="C39" s="547">
        <v>455521.6</v>
      </c>
      <c r="D39" s="547">
        <v>475227.2</v>
      </c>
      <c r="E39" s="547">
        <v>503467.3</v>
      </c>
      <c r="F39" s="547">
        <v>518384</v>
      </c>
      <c r="G39" s="547">
        <v>540496.6</v>
      </c>
      <c r="H39" s="546">
        <v>2.7738551245101842E-2</v>
      </c>
      <c r="I39" s="545">
        <v>4.265679496280745E-2</v>
      </c>
    </row>
    <row r="40" spans="1:9">
      <c r="A40" s="548" t="s">
        <v>70</v>
      </c>
      <c r="B40" s="547">
        <v>51345.1</v>
      </c>
      <c r="C40" s="547">
        <v>53881.7</v>
      </c>
      <c r="D40" s="547">
        <v>58547.4</v>
      </c>
      <c r="E40" s="547">
        <v>54932.7</v>
      </c>
      <c r="F40" s="547">
        <v>51099.199999999997</v>
      </c>
      <c r="G40" s="547">
        <v>52526.6</v>
      </c>
      <c r="H40" s="546">
        <v>2.6956909365035164E-3</v>
      </c>
      <c r="I40" s="545">
        <v>2.793390111782575E-2</v>
      </c>
    </row>
    <row r="41" spans="1:9">
      <c r="A41" s="548" t="s">
        <v>69</v>
      </c>
      <c r="B41" s="547">
        <v>540819.30000000005</v>
      </c>
      <c r="C41" s="547">
        <v>561045.5</v>
      </c>
      <c r="D41" s="547">
        <v>593030</v>
      </c>
      <c r="E41" s="547">
        <v>609633.9</v>
      </c>
      <c r="F41" s="547">
        <v>620931.19999999995</v>
      </c>
      <c r="G41" s="547">
        <v>645746.9</v>
      </c>
      <c r="H41" s="546">
        <v>3.3140048387012344E-2</v>
      </c>
      <c r="I41" s="545">
        <v>3.9965297282533188E-2</v>
      </c>
    </row>
    <row r="42" spans="1:9">
      <c r="A42" s="548" t="s">
        <v>68</v>
      </c>
      <c r="B42" s="547">
        <v>173483.7</v>
      </c>
      <c r="C42" s="547">
        <v>182618.4</v>
      </c>
      <c r="D42" s="547">
        <v>195689</v>
      </c>
      <c r="E42" s="547">
        <v>185460.5</v>
      </c>
      <c r="F42" s="547">
        <v>178969.9</v>
      </c>
      <c r="G42" s="547">
        <v>188631.7</v>
      </c>
      <c r="H42" s="546">
        <v>9.6806715840593218E-3</v>
      </c>
      <c r="I42" s="545">
        <v>5.3985614340735608E-2</v>
      </c>
    </row>
    <row r="43" spans="1:9">
      <c r="A43" s="548" t="s">
        <v>67</v>
      </c>
      <c r="B43" s="547">
        <v>174493.1</v>
      </c>
      <c r="C43" s="547">
        <v>179382.7</v>
      </c>
      <c r="D43" s="547">
        <v>189344.3</v>
      </c>
      <c r="E43" s="547">
        <v>203173.3</v>
      </c>
      <c r="F43" s="547">
        <v>215336.1</v>
      </c>
      <c r="G43" s="547">
        <v>227154.5</v>
      </c>
      <c r="H43" s="546">
        <v>1.1657680619647722E-2</v>
      </c>
      <c r="I43" s="545">
        <v>5.4883505366726683E-2</v>
      </c>
    </row>
    <row r="44" spans="1:9">
      <c r="A44" s="548" t="s">
        <v>66</v>
      </c>
      <c r="B44" s="547">
        <v>641317.30000000005</v>
      </c>
      <c r="C44" s="547">
        <v>663900.80000000005</v>
      </c>
      <c r="D44" s="547">
        <v>690675.4</v>
      </c>
      <c r="E44" s="547">
        <v>710040.5</v>
      </c>
      <c r="F44" s="547">
        <v>724668.3</v>
      </c>
      <c r="G44" s="547">
        <v>756268.5</v>
      </c>
      <c r="H44" s="546">
        <v>3.8812071236537481E-2</v>
      </c>
      <c r="I44" s="545">
        <v>4.3606433453760779E-2</v>
      </c>
    </row>
    <row r="45" spans="1:9">
      <c r="A45" s="548" t="s">
        <v>65</v>
      </c>
      <c r="B45" s="547">
        <v>51642</v>
      </c>
      <c r="C45" s="547">
        <v>53209.9</v>
      </c>
      <c r="D45" s="547">
        <v>54573.3</v>
      </c>
      <c r="E45" s="547">
        <v>56843.8</v>
      </c>
      <c r="F45" s="547">
        <v>57860</v>
      </c>
      <c r="G45" s="547">
        <v>59305.7</v>
      </c>
      <c r="H45" s="546">
        <v>3.0435976814223E-3</v>
      </c>
      <c r="I45" s="545">
        <v>2.4986173522295145E-2</v>
      </c>
    </row>
    <row r="46" spans="1:9">
      <c r="A46" s="548" t="s">
        <v>64</v>
      </c>
      <c r="B46" s="547">
        <v>175374.8</v>
      </c>
      <c r="C46" s="547">
        <v>183014.9</v>
      </c>
      <c r="D46" s="547">
        <v>191967.4</v>
      </c>
      <c r="E46" s="547">
        <v>203920.5</v>
      </c>
      <c r="F46" s="547">
        <v>212460.2</v>
      </c>
      <c r="G46" s="547">
        <v>221689.60000000001</v>
      </c>
      <c r="H46" s="546">
        <v>1.137721926485038E-2</v>
      </c>
      <c r="I46" s="545">
        <v>4.344060675834812E-2</v>
      </c>
    </row>
    <row r="47" spans="1:9">
      <c r="A47" s="548" t="s">
        <v>63</v>
      </c>
      <c r="B47" s="547">
        <v>43444.6</v>
      </c>
      <c r="C47" s="547">
        <v>44814.9</v>
      </c>
      <c r="D47" s="547">
        <v>46057</v>
      </c>
      <c r="E47" s="547">
        <v>47778.2</v>
      </c>
      <c r="F47" s="547">
        <v>48492.9</v>
      </c>
      <c r="G47" s="547">
        <v>49813.1</v>
      </c>
      <c r="H47" s="546">
        <v>2.5564327824215407E-3</v>
      </c>
      <c r="I47" s="545">
        <v>2.7224604014195831E-2</v>
      </c>
    </row>
    <row r="48" spans="1:9">
      <c r="A48" s="548" t="s">
        <v>62</v>
      </c>
      <c r="B48" s="547">
        <v>283721.8</v>
      </c>
      <c r="C48" s="547">
        <v>292803.90000000002</v>
      </c>
      <c r="D48" s="547">
        <v>304150.40000000002</v>
      </c>
      <c r="E48" s="547">
        <v>322893.09999999998</v>
      </c>
      <c r="F48" s="547">
        <v>334618.09999999998</v>
      </c>
      <c r="G48" s="547">
        <v>349569.2</v>
      </c>
      <c r="H48" s="546">
        <v>1.7940063208370331E-2</v>
      </c>
      <c r="I48" s="545">
        <v>4.4681085691419667E-2</v>
      </c>
    </row>
    <row r="49" spans="1:9">
      <c r="A49" s="548" t="s">
        <v>61</v>
      </c>
      <c r="B49" s="547">
        <v>1411378.7</v>
      </c>
      <c r="C49" s="547">
        <v>1502249.8</v>
      </c>
      <c r="D49" s="547">
        <v>1565390.2</v>
      </c>
      <c r="E49" s="547">
        <v>1568641.9</v>
      </c>
      <c r="F49" s="547">
        <v>1565698.8</v>
      </c>
      <c r="G49" s="547">
        <v>1645135.9</v>
      </c>
      <c r="H49" s="546">
        <v>8.4429183212820835E-2</v>
      </c>
      <c r="I49" s="545">
        <v>5.0735875891327158E-2</v>
      </c>
    </row>
    <row r="50" spans="1:9">
      <c r="A50" s="552" t="s">
        <v>60</v>
      </c>
      <c r="B50" s="551">
        <v>128721</v>
      </c>
      <c r="C50" s="551">
        <v>134252.1</v>
      </c>
      <c r="D50" s="551">
        <v>141342.9</v>
      </c>
      <c r="E50" s="551">
        <v>149576.70000000001</v>
      </c>
      <c r="F50" s="551">
        <v>157474.70000000001</v>
      </c>
      <c r="G50" s="551">
        <v>164917</v>
      </c>
      <c r="H50" s="550">
        <v>8.4636215208170797E-3</v>
      </c>
      <c r="I50" s="549">
        <v>4.726029006564221E-2</v>
      </c>
    </row>
    <row r="51" spans="1:9">
      <c r="A51" s="548" t="s">
        <v>59</v>
      </c>
      <c r="B51" s="547">
        <v>28887.4</v>
      </c>
      <c r="C51" s="547">
        <v>29098.799999999999</v>
      </c>
      <c r="D51" s="547">
        <v>29714.400000000001</v>
      </c>
      <c r="E51" s="547">
        <v>30672.9</v>
      </c>
      <c r="F51" s="547">
        <v>31552.2</v>
      </c>
      <c r="G51" s="547">
        <v>32545.200000000001</v>
      </c>
      <c r="H51" s="546">
        <v>1.6702356647240492E-3</v>
      </c>
      <c r="I51" s="545">
        <v>3.1471656493049616E-2</v>
      </c>
    </row>
    <row r="52" spans="1:9">
      <c r="A52" s="548" t="s">
        <v>58</v>
      </c>
      <c r="B52" s="547">
        <v>444950</v>
      </c>
      <c r="C52" s="547">
        <v>455070</v>
      </c>
      <c r="D52" s="547">
        <v>463781.7</v>
      </c>
      <c r="E52" s="547">
        <v>484690.5</v>
      </c>
      <c r="F52" s="547">
        <v>493699.5</v>
      </c>
      <c r="G52" s="547">
        <v>510586.1</v>
      </c>
      <c r="H52" s="546">
        <v>2.6203529679718049E-2</v>
      </c>
      <c r="I52" s="545">
        <v>3.4204207215117653E-2</v>
      </c>
    </row>
    <row r="53" spans="1:9">
      <c r="A53" s="548" t="s">
        <v>57</v>
      </c>
      <c r="B53" s="547">
        <v>400863.3</v>
      </c>
      <c r="C53" s="547">
        <v>419345</v>
      </c>
      <c r="D53" s="547">
        <v>442442.4</v>
      </c>
      <c r="E53" s="547">
        <v>469944</v>
      </c>
      <c r="F53" s="547">
        <v>492251.4</v>
      </c>
      <c r="G53" s="547">
        <v>524322.69999999995</v>
      </c>
      <c r="H53" s="546">
        <v>2.6908498745265297E-2</v>
      </c>
      <c r="I53" s="545">
        <v>6.5152277880773782E-2</v>
      </c>
    </row>
    <row r="54" spans="1:9">
      <c r="A54" s="548" t="s">
        <v>56</v>
      </c>
      <c r="B54" s="547">
        <v>69399</v>
      </c>
      <c r="C54" s="547">
        <v>71037.600000000006</v>
      </c>
      <c r="D54" s="547">
        <v>72027.100000000006</v>
      </c>
      <c r="E54" s="547">
        <v>70413.600000000006</v>
      </c>
      <c r="F54" s="547">
        <v>70191.399999999994</v>
      </c>
      <c r="G54" s="547">
        <v>74047.399999999994</v>
      </c>
      <c r="H54" s="546">
        <v>3.8001489731231504E-3</v>
      </c>
      <c r="I54" s="545">
        <v>5.4935504919406089E-2</v>
      </c>
    </row>
    <row r="55" spans="1:9">
      <c r="A55" s="548" t="s">
        <v>55</v>
      </c>
      <c r="B55" s="547">
        <v>274343.90000000002</v>
      </c>
      <c r="C55" s="547">
        <v>282384.59999999998</v>
      </c>
      <c r="D55" s="547">
        <v>293519.40000000002</v>
      </c>
      <c r="E55" s="547">
        <v>304763.90000000002</v>
      </c>
      <c r="F55" s="547">
        <v>312203.7</v>
      </c>
      <c r="G55" s="547">
        <v>321373.3</v>
      </c>
      <c r="H55" s="546">
        <v>1.6493035757963119E-2</v>
      </c>
      <c r="I55" s="545">
        <v>2.9370567997752672E-2</v>
      </c>
    </row>
    <row r="56" spans="1:9">
      <c r="A56" s="544" t="s">
        <v>54</v>
      </c>
      <c r="B56" s="543">
        <v>38431.699999999997</v>
      </c>
      <c r="C56" s="543">
        <v>38922.5</v>
      </c>
      <c r="D56" s="543">
        <v>39372.300000000003</v>
      </c>
      <c r="E56" s="543">
        <v>37764.1</v>
      </c>
      <c r="F56" s="543">
        <v>35984.199999999997</v>
      </c>
      <c r="G56" s="543">
        <v>38036.800000000003</v>
      </c>
      <c r="H56" s="542">
        <v>1.9520672766483451E-3</v>
      </c>
      <c r="I56" s="541">
        <v>5.7041701635718062E-2</v>
      </c>
    </row>
    <row r="57" spans="1:9">
      <c r="A57" s="540"/>
      <c r="B57" s="540"/>
      <c r="C57" s="540"/>
      <c r="D57" s="540"/>
      <c r="E57" s="540"/>
      <c r="F57" s="540"/>
      <c r="G57" s="540"/>
      <c r="H57" s="540"/>
      <c r="I57" s="540"/>
    </row>
    <row r="58" spans="1:9">
      <c r="A58" s="1142" t="s">
        <v>588</v>
      </c>
      <c r="B58" s="1142"/>
      <c r="C58" s="1142"/>
      <c r="D58" s="1142"/>
      <c r="E58" s="1142"/>
      <c r="F58" s="1142"/>
      <c r="G58" s="1142"/>
      <c r="H58" s="1142"/>
      <c r="I58" s="1142"/>
    </row>
    <row r="59" spans="1:9">
      <c r="A59" s="1152"/>
      <c r="B59" s="1152"/>
      <c r="C59" s="1152"/>
      <c r="D59" s="1152"/>
      <c r="E59" s="1152"/>
      <c r="F59" s="1152"/>
      <c r="G59" s="1152"/>
      <c r="H59" s="1152"/>
      <c r="I59" s="1152"/>
    </row>
    <row r="60" spans="1:9">
      <c r="A60" s="1142" t="s">
        <v>587</v>
      </c>
      <c r="B60" s="1142"/>
      <c r="C60" s="1142"/>
      <c r="D60" s="1142"/>
      <c r="E60" s="1142"/>
      <c r="F60" s="1142"/>
      <c r="G60" s="1142"/>
      <c r="H60" s="1142"/>
      <c r="I60" s="1142"/>
    </row>
    <row r="61" spans="1:9">
      <c r="A61" s="540"/>
      <c r="B61" s="540"/>
      <c r="C61" s="540"/>
      <c r="D61" s="540"/>
      <c r="E61" s="540"/>
      <c r="F61" s="540"/>
      <c r="G61" s="540"/>
      <c r="H61" s="540"/>
      <c r="I61" s="540"/>
    </row>
  </sheetData>
  <mergeCells count="13">
    <mergeCell ref="D2:D3"/>
    <mergeCell ref="C2:C3"/>
    <mergeCell ref="B2:B3"/>
    <mergeCell ref="A60:I60"/>
    <mergeCell ref="H1:H3"/>
    <mergeCell ref="I1:I3"/>
    <mergeCell ref="A1:A3"/>
    <mergeCell ref="A58:I58"/>
    <mergeCell ref="A59:I59"/>
    <mergeCell ref="B1:G1"/>
    <mergeCell ref="G2:G3"/>
    <mergeCell ref="F2:F3"/>
    <mergeCell ref="E2:E3"/>
  </mergeCells>
  <printOptions horizontalCentered="1"/>
  <pageMargins left="0.7" right="0.7" top="1" bottom="1" header="0.5" footer="0.5"/>
  <pageSetup scale="85" orientation="portrait" r:id="rId1"/>
  <headerFooter scaleWithDoc="0" alignWithMargins="0">
    <oddHeader xml:space="preserve">&amp;C&amp;"-,Bold"&amp;10Table 5.1
Nominal Gross Domestic Product (GDP) by State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I62"/>
  <sheetViews>
    <sheetView view="pageLayout" zoomScaleNormal="100" zoomScaleSheetLayoutView="100" workbookViewId="0">
      <selection sqref="A1:A3"/>
    </sheetView>
  </sheetViews>
  <sheetFormatPr defaultColWidth="8.85546875" defaultRowHeight="12.75"/>
  <cols>
    <col min="1" max="1" width="16.28515625" style="516" customWidth="1"/>
    <col min="2" max="7" width="10.85546875" style="516" bestFit="1" customWidth="1"/>
    <col min="8" max="8" width="7.85546875" style="516" customWidth="1"/>
    <col min="9" max="9" width="8.7109375" style="516" customWidth="1"/>
    <col min="10" max="16384" width="8.85546875" style="516"/>
  </cols>
  <sheetData>
    <row r="1" spans="1:9" s="532" customFormat="1" ht="15" customHeight="1">
      <c r="A1" s="1149" t="s">
        <v>105</v>
      </c>
      <c r="B1" s="1155" t="s">
        <v>592</v>
      </c>
      <c r="C1" s="1156"/>
      <c r="D1" s="1156"/>
      <c r="E1" s="1156"/>
      <c r="F1" s="1156"/>
      <c r="G1" s="1156"/>
      <c r="H1" s="1143" t="s">
        <v>590</v>
      </c>
      <c r="I1" s="1146" t="s">
        <v>589</v>
      </c>
    </row>
    <row r="2" spans="1:9" s="532" customFormat="1" ht="11.25" customHeight="1">
      <c r="A2" s="1150"/>
      <c r="B2" s="1141">
        <v>2012</v>
      </c>
      <c r="C2" s="1140">
        <v>2013</v>
      </c>
      <c r="D2" s="1140">
        <v>2014</v>
      </c>
      <c r="E2" s="1140">
        <v>2015</v>
      </c>
      <c r="F2" s="1140">
        <v>2016</v>
      </c>
      <c r="G2" s="1140">
        <v>2017</v>
      </c>
      <c r="H2" s="1144"/>
      <c r="I2" s="1147"/>
    </row>
    <row r="3" spans="1:9" s="532" customFormat="1" ht="10.5" customHeight="1">
      <c r="A3" s="1151"/>
      <c r="B3" s="1141"/>
      <c r="C3" s="1140"/>
      <c r="D3" s="1140"/>
      <c r="E3" s="1140"/>
      <c r="F3" s="1140"/>
      <c r="G3" s="1140"/>
      <c r="H3" s="1145"/>
      <c r="I3" s="1148"/>
    </row>
    <row r="4" spans="1:9">
      <c r="A4" s="548" t="s">
        <v>111</v>
      </c>
      <c r="B4" s="554">
        <v>16197007</v>
      </c>
      <c r="C4" s="554">
        <v>16495369</v>
      </c>
      <c r="D4" s="554">
        <v>16899831</v>
      </c>
      <c r="E4" s="554">
        <v>17386700</v>
      </c>
      <c r="F4" s="554">
        <v>17659187</v>
      </c>
      <c r="G4" s="554">
        <v>18050693</v>
      </c>
      <c r="H4" s="546">
        <v>0.99971159073930338</v>
      </c>
      <c r="I4" s="545">
        <v>2.2170103300905075E-2</v>
      </c>
    </row>
    <row r="5" spans="1:9">
      <c r="A5" s="548"/>
      <c r="B5" s="547"/>
      <c r="C5" s="547"/>
      <c r="D5" s="547"/>
      <c r="E5" s="547"/>
      <c r="F5" s="547"/>
      <c r="G5" s="547"/>
      <c r="H5" s="546"/>
      <c r="I5" s="545"/>
    </row>
    <row r="6" spans="1:9">
      <c r="A6" s="548" t="s">
        <v>104</v>
      </c>
      <c r="B6" s="547">
        <v>186299</v>
      </c>
      <c r="C6" s="547">
        <v>188165.1</v>
      </c>
      <c r="D6" s="547">
        <v>186335</v>
      </c>
      <c r="E6" s="547">
        <v>188583.5</v>
      </c>
      <c r="F6" s="547">
        <v>189592.9</v>
      </c>
      <c r="G6" s="547">
        <v>192663.2</v>
      </c>
      <c r="H6" s="546">
        <v>1.0673451706258592E-2</v>
      </c>
      <c r="I6" s="545">
        <v>1.6194171828164544E-2</v>
      </c>
    </row>
    <row r="7" spans="1:9">
      <c r="A7" s="548" t="s">
        <v>103</v>
      </c>
      <c r="B7" s="547">
        <v>57670.1</v>
      </c>
      <c r="C7" s="547">
        <v>54750</v>
      </c>
      <c r="D7" s="547">
        <v>53209</v>
      </c>
      <c r="E7" s="547">
        <v>53602.8</v>
      </c>
      <c r="F7" s="547">
        <v>52556.1</v>
      </c>
      <c r="G7" s="547">
        <v>52291.199999999997</v>
      </c>
      <c r="H7" s="546">
        <v>2.8969081685672675E-3</v>
      </c>
      <c r="I7" s="545">
        <v>-5.0403283348650577E-3</v>
      </c>
    </row>
    <row r="8" spans="1:9">
      <c r="A8" s="548" t="s">
        <v>102</v>
      </c>
      <c r="B8" s="547">
        <v>268288.8</v>
      </c>
      <c r="C8" s="547">
        <v>270148.90000000002</v>
      </c>
      <c r="D8" s="547">
        <v>273406.90000000002</v>
      </c>
      <c r="E8" s="547">
        <v>279455.09999999998</v>
      </c>
      <c r="F8" s="547">
        <v>288266.59999999998</v>
      </c>
      <c r="G8" s="547">
        <v>297161.90000000002</v>
      </c>
      <c r="H8" s="546">
        <v>1.6462631102307265E-2</v>
      </c>
      <c r="I8" s="545">
        <v>3.0857893352889468E-2</v>
      </c>
    </row>
    <row r="9" spans="1:9">
      <c r="A9" s="548" t="s">
        <v>101</v>
      </c>
      <c r="B9" s="547">
        <v>108745.2</v>
      </c>
      <c r="C9" s="547">
        <v>111778.9</v>
      </c>
      <c r="D9" s="547">
        <v>112706.2</v>
      </c>
      <c r="E9" s="547">
        <v>113093.5</v>
      </c>
      <c r="F9" s="547">
        <v>113662.39999999999</v>
      </c>
      <c r="G9" s="547">
        <v>113951.6</v>
      </c>
      <c r="H9" s="546">
        <v>6.3128656611687985E-3</v>
      </c>
      <c r="I9" s="545">
        <v>2.5443770323344541E-3</v>
      </c>
    </row>
    <row r="10" spans="1:9">
      <c r="A10" s="548" t="s">
        <v>100</v>
      </c>
      <c r="B10" s="547">
        <v>2144497.2999999998</v>
      </c>
      <c r="C10" s="547">
        <v>2220867.6</v>
      </c>
      <c r="D10" s="547">
        <v>2309927.5</v>
      </c>
      <c r="E10" s="547">
        <v>2425160.1</v>
      </c>
      <c r="F10" s="547">
        <v>2500645.2000000002</v>
      </c>
      <c r="G10" s="547">
        <v>2576222.6</v>
      </c>
      <c r="H10" s="546">
        <v>0.14272153429233991</v>
      </c>
      <c r="I10" s="545">
        <v>3.0223160006865389E-2</v>
      </c>
    </row>
    <row r="11" spans="1:9">
      <c r="A11" s="548" t="s">
        <v>99</v>
      </c>
      <c r="B11" s="547">
        <v>273519.5</v>
      </c>
      <c r="C11" s="547">
        <v>282533.90000000002</v>
      </c>
      <c r="D11" s="547">
        <v>295010.09999999998</v>
      </c>
      <c r="E11" s="547">
        <v>307671.5</v>
      </c>
      <c r="F11" s="547">
        <v>314883</v>
      </c>
      <c r="G11" s="547">
        <v>323274.2</v>
      </c>
      <c r="H11" s="546">
        <v>1.7909240382072866E-2</v>
      </c>
      <c r="I11" s="545">
        <v>2.6648628220640718E-2</v>
      </c>
    </row>
    <row r="12" spans="1:9">
      <c r="A12" s="548" t="s">
        <v>98</v>
      </c>
      <c r="B12" s="547">
        <v>243801</v>
      </c>
      <c r="C12" s="547">
        <v>241081.2</v>
      </c>
      <c r="D12" s="547">
        <v>237558.1</v>
      </c>
      <c r="E12" s="547">
        <v>241987.3</v>
      </c>
      <c r="F12" s="547">
        <v>241681.7</v>
      </c>
      <c r="G12" s="547">
        <v>238942.6</v>
      </c>
      <c r="H12" s="546">
        <v>1.3237308949855831E-2</v>
      </c>
      <c r="I12" s="545">
        <v>-1.1333501874573068E-2</v>
      </c>
    </row>
    <row r="13" spans="1:9">
      <c r="A13" s="548" t="s">
        <v>97</v>
      </c>
      <c r="B13" s="547">
        <v>61975.8</v>
      </c>
      <c r="C13" s="547">
        <v>59157.1</v>
      </c>
      <c r="D13" s="547">
        <v>63693.3</v>
      </c>
      <c r="E13" s="547">
        <v>65653.8</v>
      </c>
      <c r="F13" s="547">
        <v>63804.4</v>
      </c>
      <c r="G13" s="547">
        <v>63890.8</v>
      </c>
      <c r="H13" s="546">
        <v>3.5395206156350898E-3</v>
      </c>
      <c r="I13" s="545">
        <v>1.3541385860536491E-3</v>
      </c>
    </row>
    <row r="14" spans="1:9">
      <c r="A14" s="548" t="s">
        <v>96</v>
      </c>
      <c r="B14" s="547">
        <v>112736.5</v>
      </c>
      <c r="C14" s="547">
        <v>112677.9</v>
      </c>
      <c r="D14" s="547">
        <v>114961.5</v>
      </c>
      <c r="E14" s="547">
        <v>117270.2</v>
      </c>
      <c r="F14" s="547">
        <v>119599.6</v>
      </c>
      <c r="G14" s="547">
        <v>122227</v>
      </c>
      <c r="H14" s="546">
        <v>6.7713189737369089E-3</v>
      </c>
      <c r="I14" s="545">
        <v>2.1968300897327365E-2</v>
      </c>
    </row>
    <row r="15" spans="1:9">
      <c r="A15" s="548" t="s">
        <v>95</v>
      </c>
      <c r="B15" s="547">
        <v>769309.1</v>
      </c>
      <c r="C15" s="547">
        <v>784090.1</v>
      </c>
      <c r="D15" s="547">
        <v>804321.7</v>
      </c>
      <c r="E15" s="547">
        <v>836822.5</v>
      </c>
      <c r="F15" s="547">
        <v>863772.4</v>
      </c>
      <c r="G15" s="547">
        <v>883121.6</v>
      </c>
      <c r="H15" s="546">
        <v>4.8924526055592436E-2</v>
      </c>
      <c r="I15" s="545">
        <v>2.2400808361091363E-2</v>
      </c>
    </row>
    <row r="16" spans="1:9">
      <c r="A16" s="548" t="s">
        <v>94</v>
      </c>
      <c r="B16" s="547">
        <v>444132.2</v>
      </c>
      <c r="C16" s="547">
        <v>450771.8</v>
      </c>
      <c r="D16" s="547">
        <v>464060.9</v>
      </c>
      <c r="E16" s="547">
        <v>479623.9</v>
      </c>
      <c r="F16" s="547">
        <v>495357.3</v>
      </c>
      <c r="G16" s="547">
        <v>510822.9</v>
      </c>
      <c r="H16" s="546">
        <v>2.8299351166185146E-2</v>
      </c>
      <c r="I16" s="545">
        <v>3.1221100405707223E-2</v>
      </c>
    </row>
    <row r="17" spans="1:9">
      <c r="A17" s="548" t="s">
        <v>93</v>
      </c>
      <c r="B17" s="547">
        <v>73582.7</v>
      </c>
      <c r="C17" s="547">
        <v>74277.5</v>
      </c>
      <c r="D17" s="547">
        <v>74504.399999999994</v>
      </c>
      <c r="E17" s="547">
        <v>77012.100000000006</v>
      </c>
      <c r="F17" s="547">
        <v>78556.2</v>
      </c>
      <c r="G17" s="547">
        <v>79468.7</v>
      </c>
      <c r="H17" s="546">
        <v>4.4025290330958486E-3</v>
      </c>
      <c r="I17" s="545">
        <v>1.1615887733877148E-2</v>
      </c>
    </row>
    <row r="18" spans="1:9">
      <c r="A18" s="548" t="s">
        <v>92</v>
      </c>
      <c r="B18" s="547">
        <v>57764.4</v>
      </c>
      <c r="C18" s="547">
        <v>59830.6</v>
      </c>
      <c r="D18" s="547">
        <v>61366.5</v>
      </c>
      <c r="E18" s="547">
        <v>63146.5</v>
      </c>
      <c r="F18" s="547">
        <v>65464.5</v>
      </c>
      <c r="G18" s="547">
        <v>67016.2</v>
      </c>
      <c r="H18" s="546">
        <v>3.7126663225616877E-3</v>
      </c>
      <c r="I18" s="545">
        <v>2.3702922958244499E-2</v>
      </c>
    </row>
    <row r="19" spans="1:9">
      <c r="A19" s="548" t="s">
        <v>115</v>
      </c>
      <c r="B19" s="547">
        <v>720702.3</v>
      </c>
      <c r="C19" s="547">
        <v>724616.4</v>
      </c>
      <c r="D19" s="547">
        <v>734217.6</v>
      </c>
      <c r="E19" s="547">
        <v>740808.3</v>
      </c>
      <c r="F19" s="547">
        <v>742272.1</v>
      </c>
      <c r="G19" s="547">
        <v>745292</v>
      </c>
      <c r="H19" s="546">
        <v>4.128883029587839E-2</v>
      </c>
      <c r="I19" s="545">
        <v>4.0684541423556446E-3</v>
      </c>
    </row>
    <row r="20" spans="1:9">
      <c r="A20" s="548" t="s">
        <v>90</v>
      </c>
      <c r="B20" s="547">
        <v>297552.7</v>
      </c>
      <c r="C20" s="547">
        <v>303919.5</v>
      </c>
      <c r="D20" s="547">
        <v>313056.8</v>
      </c>
      <c r="E20" s="547">
        <v>310157.7</v>
      </c>
      <c r="F20" s="547">
        <v>315577.90000000002</v>
      </c>
      <c r="G20" s="547">
        <v>321137.5</v>
      </c>
      <c r="H20" s="546">
        <v>1.7790868195475928E-2</v>
      </c>
      <c r="I20" s="545">
        <v>1.7617203232545675E-2</v>
      </c>
    </row>
    <row r="21" spans="1:9">
      <c r="A21" s="548" t="s">
        <v>89</v>
      </c>
      <c r="B21" s="547">
        <v>157250.79999999999</v>
      </c>
      <c r="C21" s="547">
        <v>156636.6</v>
      </c>
      <c r="D21" s="547">
        <v>164720.79999999999</v>
      </c>
      <c r="E21" s="547">
        <v>168169.60000000001</v>
      </c>
      <c r="F21" s="547">
        <v>168760.4</v>
      </c>
      <c r="G21" s="547">
        <v>169233.4</v>
      </c>
      <c r="H21" s="546">
        <v>9.3754516793344168E-3</v>
      </c>
      <c r="I21" s="545">
        <v>2.8027902280392796E-3</v>
      </c>
    </row>
    <row r="22" spans="1:9">
      <c r="A22" s="548" t="s">
        <v>88</v>
      </c>
      <c r="B22" s="547">
        <v>140477.79999999999</v>
      </c>
      <c r="C22" s="547">
        <v>140505.60000000001</v>
      </c>
      <c r="D22" s="547">
        <v>143154.20000000001</v>
      </c>
      <c r="E22" s="547">
        <v>144957</v>
      </c>
      <c r="F22" s="547">
        <v>148146.6</v>
      </c>
      <c r="G22" s="547">
        <v>148480.9</v>
      </c>
      <c r="H22" s="546">
        <v>8.2257728276692761E-3</v>
      </c>
      <c r="I22" s="545">
        <v>2.2565485809325921E-3</v>
      </c>
    </row>
    <row r="23" spans="1:9">
      <c r="A23" s="548" t="s">
        <v>87</v>
      </c>
      <c r="B23" s="547">
        <v>176302.3</v>
      </c>
      <c r="C23" s="547">
        <v>179390</v>
      </c>
      <c r="D23" s="547">
        <v>179752.5</v>
      </c>
      <c r="E23" s="547">
        <v>180583.8</v>
      </c>
      <c r="F23" s="547">
        <v>181579.2</v>
      </c>
      <c r="G23" s="547">
        <v>184682.9</v>
      </c>
      <c r="H23" s="546">
        <v>1.0231346796491415E-2</v>
      </c>
      <c r="I23" s="545">
        <v>1.7092816798399718E-2</v>
      </c>
    </row>
    <row r="24" spans="1:9">
      <c r="A24" s="548" t="s">
        <v>86</v>
      </c>
      <c r="B24" s="547">
        <v>233623.1</v>
      </c>
      <c r="C24" s="547">
        <v>226615.9</v>
      </c>
      <c r="D24" s="547">
        <v>231841.2</v>
      </c>
      <c r="E24" s="547">
        <v>231420.3</v>
      </c>
      <c r="F24" s="547">
        <v>228464.9</v>
      </c>
      <c r="G24" s="547">
        <v>226612.5</v>
      </c>
      <c r="H24" s="546">
        <v>1.2554227142414975E-2</v>
      </c>
      <c r="I24" s="545">
        <v>-8.1080288481950365E-3</v>
      </c>
    </row>
    <row r="25" spans="1:9">
      <c r="A25" s="548" t="s">
        <v>85</v>
      </c>
      <c r="B25" s="547">
        <v>52874</v>
      </c>
      <c r="C25" s="547">
        <v>52505</v>
      </c>
      <c r="D25" s="547">
        <v>53417.599999999999</v>
      </c>
      <c r="E25" s="547">
        <v>53633.9</v>
      </c>
      <c r="F25" s="547">
        <v>54562.6</v>
      </c>
      <c r="G25" s="547">
        <v>55598.8</v>
      </c>
      <c r="H25" s="546">
        <v>3.0801476707847174E-3</v>
      </c>
      <c r="I25" s="545">
        <v>1.8991030486083953E-2</v>
      </c>
    </row>
    <row r="26" spans="1:9">
      <c r="A26" s="548" t="s">
        <v>84</v>
      </c>
      <c r="B26" s="547">
        <v>334821.59999999998</v>
      </c>
      <c r="C26" s="547">
        <v>334939</v>
      </c>
      <c r="D26" s="547">
        <v>338706.8</v>
      </c>
      <c r="E26" s="547">
        <v>344499.20000000001</v>
      </c>
      <c r="F26" s="547">
        <v>355277.4</v>
      </c>
      <c r="G26" s="547">
        <v>363027.9</v>
      </c>
      <c r="H26" s="546">
        <v>2.0111576879624511E-2</v>
      </c>
      <c r="I26" s="545">
        <v>2.1815347669173438E-2</v>
      </c>
    </row>
    <row r="27" spans="1:9">
      <c r="A27" s="548" t="s">
        <v>83</v>
      </c>
      <c r="B27" s="547">
        <v>444329.8</v>
      </c>
      <c r="C27" s="547">
        <v>444865.8</v>
      </c>
      <c r="D27" s="547">
        <v>453478.8</v>
      </c>
      <c r="E27" s="547">
        <v>469899.8</v>
      </c>
      <c r="F27" s="547">
        <v>477688.3</v>
      </c>
      <c r="G27" s="547">
        <v>490174.6</v>
      </c>
      <c r="H27" s="546">
        <v>2.7155444946074921E-2</v>
      </c>
      <c r="I27" s="545">
        <v>2.6139011568840995E-2</v>
      </c>
    </row>
    <row r="28" spans="1:9">
      <c r="A28" s="548" t="s">
        <v>82</v>
      </c>
      <c r="B28" s="547">
        <v>418857.4</v>
      </c>
      <c r="C28" s="547">
        <v>424319.9</v>
      </c>
      <c r="D28" s="547">
        <v>430501</v>
      </c>
      <c r="E28" s="547">
        <v>440071.6</v>
      </c>
      <c r="F28" s="547">
        <v>448724.9</v>
      </c>
      <c r="G28" s="547">
        <v>458813.5</v>
      </c>
      <c r="H28" s="546">
        <v>2.5418054586602297E-2</v>
      </c>
      <c r="I28" s="545">
        <v>2.2482817423325464E-2</v>
      </c>
    </row>
    <row r="29" spans="1:9">
      <c r="A29" s="548" t="s">
        <v>81</v>
      </c>
      <c r="B29" s="547">
        <v>294296.59999999998</v>
      </c>
      <c r="C29" s="547">
        <v>300633.09999999998</v>
      </c>
      <c r="D29" s="547">
        <v>308197.3</v>
      </c>
      <c r="E29" s="547">
        <v>311077.2</v>
      </c>
      <c r="F29" s="547">
        <v>317388.40000000002</v>
      </c>
      <c r="G29" s="547">
        <v>322376.40000000002</v>
      </c>
      <c r="H29" s="546">
        <v>1.7859502679481616E-2</v>
      </c>
      <c r="I29" s="545">
        <v>1.5715760248326653E-2</v>
      </c>
    </row>
    <row r="30" spans="1:9">
      <c r="A30" s="548" t="s">
        <v>80</v>
      </c>
      <c r="B30" s="547">
        <v>99614.6</v>
      </c>
      <c r="C30" s="547">
        <v>99622.399999999994</v>
      </c>
      <c r="D30" s="547">
        <v>99430.399999999994</v>
      </c>
      <c r="E30" s="547">
        <v>99707.6</v>
      </c>
      <c r="F30" s="547">
        <v>100089.1</v>
      </c>
      <c r="G30" s="547">
        <v>100139.5</v>
      </c>
      <c r="H30" s="546">
        <v>5.547681742745279E-3</v>
      </c>
      <c r="I30" s="545">
        <v>5.0355133575977977E-4</v>
      </c>
    </row>
    <row r="31" spans="1:9">
      <c r="A31" s="548" t="s">
        <v>79</v>
      </c>
      <c r="B31" s="547">
        <v>268761.5</v>
      </c>
      <c r="C31" s="547">
        <v>271902.09999999998</v>
      </c>
      <c r="D31" s="547">
        <v>272773.5</v>
      </c>
      <c r="E31" s="547">
        <v>275812.40000000002</v>
      </c>
      <c r="F31" s="547">
        <v>273112.09999999998</v>
      </c>
      <c r="G31" s="547">
        <v>275571.8</v>
      </c>
      <c r="H31" s="546">
        <v>1.5266549600062445E-2</v>
      </c>
      <c r="I31" s="545">
        <v>9.0061919629339446E-3</v>
      </c>
    </row>
    <row r="32" spans="1:9">
      <c r="A32" s="548" t="s">
        <v>78</v>
      </c>
      <c r="B32" s="547">
        <v>42005.8</v>
      </c>
      <c r="C32" s="547">
        <v>42433.8</v>
      </c>
      <c r="D32" s="547">
        <v>43092.3</v>
      </c>
      <c r="E32" s="547">
        <v>44653</v>
      </c>
      <c r="F32" s="547">
        <v>44262.400000000001</v>
      </c>
      <c r="G32" s="547">
        <v>44410.7</v>
      </c>
      <c r="H32" s="546">
        <v>2.4603321324006785E-3</v>
      </c>
      <c r="I32" s="545">
        <v>3.3504735396181779E-3</v>
      </c>
    </row>
    <row r="33" spans="1:9">
      <c r="A33" s="548" t="s">
        <v>77</v>
      </c>
      <c r="B33" s="547">
        <v>102269</v>
      </c>
      <c r="C33" s="547">
        <v>105038.2</v>
      </c>
      <c r="D33" s="547">
        <v>107132</v>
      </c>
      <c r="E33" s="547">
        <v>109874.8</v>
      </c>
      <c r="F33" s="547">
        <v>110434.6</v>
      </c>
      <c r="G33" s="547">
        <v>111466.2</v>
      </c>
      <c r="H33" s="546">
        <v>6.1751756566908534E-3</v>
      </c>
      <c r="I33" s="545">
        <v>9.3412752887228386E-3</v>
      </c>
    </row>
    <row r="34" spans="1:9">
      <c r="A34" s="548" t="s">
        <v>76</v>
      </c>
      <c r="B34" s="547">
        <v>128043</v>
      </c>
      <c r="C34" s="547">
        <v>128272.7</v>
      </c>
      <c r="D34" s="547">
        <v>129659.7</v>
      </c>
      <c r="E34" s="547">
        <v>135174.70000000001</v>
      </c>
      <c r="F34" s="547">
        <v>137638.39999999999</v>
      </c>
      <c r="G34" s="547">
        <v>142851.9</v>
      </c>
      <c r="H34" s="546">
        <v>7.9139288447263485E-3</v>
      </c>
      <c r="I34" s="545">
        <v>3.7878237468613414E-2</v>
      </c>
    </row>
    <row r="35" spans="1:9">
      <c r="A35" s="548" t="s">
        <v>75</v>
      </c>
      <c r="B35" s="547">
        <v>67689.2</v>
      </c>
      <c r="C35" s="547">
        <v>68800.2</v>
      </c>
      <c r="D35" s="547">
        <v>69473.8</v>
      </c>
      <c r="E35" s="547">
        <v>71189.8</v>
      </c>
      <c r="F35" s="547">
        <v>72558.600000000006</v>
      </c>
      <c r="G35" s="547">
        <v>74408</v>
      </c>
      <c r="H35" s="546">
        <v>4.1221686059366254E-3</v>
      </c>
      <c r="I35" s="545">
        <v>2.5488363887947039E-2</v>
      </c>
    </row>
    <row r="36" spans="1:9">
      <c r="A36" s="548" t="s">
        <v>74</v>
      </c>
      <c r="B36" s="547">
        <v>519745.8</v>
      </c>
      <c r="C36" s="547">
        <v>523334.2</v>
      </c>
      <c r="D36" s="547">
        <v>525023.30000000005</v>
      </c>
      <c r="E36" s="547">
        <v>533531.19999999995</v>
      </c>
      <c r="F36" s="547">
        <v>537887.6</v>
      </c>
      <c r="G36" s="547">
        <v>546500.1</v>
      </c>
      <c r="H36" s="546">
        <v>3.0275851458999383E-2</v>
      </c>
      <c r="I36" s="545">
        <v>1.6011709509570402E-2</v>
      </c>
    </row>
    <row r="37" spans="1:9">
      <c r="A37" s="548" t="s">
        <v>73</v>
      </c>
      <c r="B37" s="547">
        <v>87601.600000000006</v>
      </c>
      <c r="C37" s="547">
        <v>86506</v>
      </c>
      <c r="D37" s="547">
        <v>89151.4</v>
      </c>
      <c r="E37" s="547">
        <v>90812</v>
      </c>
      <c r="F37" s="547">
        <v>90847.7</v>
      </c>
      <c r="G37" s="547">
        <v>90969.1</v>
      </c>
      <c r="H37" s="546">
        <v>5.0396458462841293E-3</v>
      </c>
      <c r="I37" s="545">
        <v>1.3363024050142022E-3</v>
      </c>
    </row>
    <row r="38" spans="1:9">
      <c r="A38" s="548" t="s">
        <v>72</v>
      </c>
      <c r="B38" s="547">
        <v>1322447.8999999999</v>
      </c>
      <c r="C38" s="547">
        <v>1319298.5</v>
      </c>
      <c r="D38" s="547">
        <v>1348203.5</v>
      </c>
      <c r="E38" s="547">
        <v>1369469.8</v>
      </c>
      <c r="F38" s="547">
        <v>1387644.6</v>
      </c>
      <c r="G38" s="547">
        <v>1414313.4</v>
      </c>
      <c r="H38" s="546">
        <v>7.8352304811787551E-2</v>
      </c>
      <c r="I38" s="545">
        <v>1.9218753850949885E-2</v>
      </c>
    </row>
    <row r="39" spans="1:9">
      <c r="A39" s="548" t="s">
        <v>71</v>
      </c>
      <c r="B39" s="547">
        <v>439571</v>
      </c>
      <c r="C39" s="547">
        <v>445361.4</v>
      </c>
      <c r="D39" s="547">
        <v>453629.3</v>
      </c>
      <c r="E39" s="547">
        <v>467913.4</v>
      </c>
      <c r="F39" s="547">
        <v>473033.6</v>
      </c>
      <c r="G39" s="547">
        <v>484308.3</v>
      </c>
      <c r="H39" s="546">
        <v>2.6830454653458458E-2</v>
      </c>
      <c r="I39" s="545">
        <v>2.3834881919593053E-2</v>
      </c>
    </row>
    <row r="40" spans="1:9">
      <c r="A40" s="548" t="s">
        <v>70</v>
      </c>
      <c r="B40" s="547">
        <v>51345.1</v>
      </c>
      <c r="C40" s="547">
        <v>52530.8</v>
      </c>
      <c r="D40" s="547">
        <v>56304.5</v>
      </c>
      <c r="E40" s="547">
        <v>54604.7</v>
      </c>
      <c r="F40" s="547">
        <v>51076.1</v>
      </c>
      <c r="G40" s="547">
        <v>50795.4</v>
      </c>
      <c r="H40" s="546">
        <v>2.8140415440005544E-3</v>
      </c>
      <c r="I40" s="545">
        <v>-5.4957210906861941E-3</v>
      </c>
    </row>
    <row r="41" spans="1:9">
      <c r="A41" s="548" t="s">
        <v>69</v>
      </c>
      <c r="B41" s="547">
        <v>540819.30000000005</v>
      </c>
      <c r="C41" s="547">
        <v>550800</v>
      </c>
      <c r="D41" s="547">
        <v>570362.19999999995</v>
      </c>
      <c r="E41" s="547">
        <v>577165.6</v>
      </c>
      <c r="F41" s="547">
        <v>581165.30000000005</v>
      </c>
      <c r="G41" s="547">
        <v>590692</v>
      </c>
      <c r="H41" s="546">
        <v>3.2724062173125429E-2</v>
      </c>
      <c r="I41" s="545">
        <v>1.6392410214443209E-2</v>
      </c>
    </row>
    <row r="42" spans="1:9">
      <c r="A42" s="548" t="s">
        <v>68</v>
      </c>
      <c r="B42" s="547">
        <v>173483.7</v>
      </c>
      <c r="C42" s="547">
        <v>177601.6</v>
      </c>
      <c r="D42" s="547">
        <v>188064.8</v>
      </c>
      <c r="E42" s="547">
        <v>194763.3</v>
      </c>
      <c r="F42" s="547">
        <v>189572.1</v>
      </c>
      <c r="G42" s="547">
        <v>190917.5</v>
      </c>
      <c r="H42" s="546">
        <v>1.0576740737876379E-2</v>
      </c>
      <c r="I42" s="545">
        <v>7.0970359034899866E-3</v>
      </c>
    </row>
    <row r="43" spans="1:9">
      <c r="A43" s="548" t="s">
        <v>67</v>
      </c>
      <c r="B43" s="547">
        <v>174493.1</v>
      </c>
      <c r="C43" s="547">
        <v>175805.1</v>
      </c>
      <c r="D43" s="547">
        <v>181992.3</v>
      </c>
      <c r="E43" s="547">
        <v>191454.3</v>
      </c>
      <c r="F43" s="547">
        <v>200510</v>
      </c>
      <c r="G43" s="547">
        <v>207712</v>
      </c>
      <c r="H43" s="546">
        <v>1.1507148229710627E-2</v>
      </c>
      <c r="I43" s="545">
        <v>3.5918408059448403E-2</v>
      </c>
    </row>
    <row r="44" spans="1:9">
      <c r="A44" s="548" t="s">
        <v>66</v>
      </c>
      <c r="B44" s="547">
        <v>641317.30000000005</v>
      </c>
      <c r="C44" s="547">
        <v>651318.9</v>
      </c>
      <c r="D44" s="547">
        <v>664793.30000000005</v>
      </c>
      <c r="E44" s="547">
        <v>677931.8</v>
      </c>
      <c r="F44" s="547">
        <v>685889.3</v>
      </c>
      <c r="G44" s="547">
        <v>700782.9</v>
      </c>
      <c r="H44" s="546">
        <v>3.8823046849226231E-2</v>
      </c>
      <c r="I44" s="545">
        <v>2.1714291212882278E-2</v>
      </c>
    </row>
    <row r="45" spans="1:9">
      <c r="A45" s="548" t="s">
        <v>65</v>
      </c>
      <c r="B45" s="547">
        <v>51642</v>
      </c>
      <c r="C45" s="547">
        <v>52084.6</v>
      </c>
      <c r="D45" s="547">
        <v>52208.2</v>
      </c>
      <c r="E45" s="547">
        <v>53038.8</v>
      </c>
      <c r="F45" s="547">
        <v>53106.3</v>
      </c>
      <c r="G45" s="547">
        <v>53454</v>
      </c>
      <c r="H45" s="546">
        <v>2.9613267479536658E-3</v>
      </c>
      <c r="I45" s="545">
        <v>6.5472458069945954E-3</v>
      </c>
    </row>
    <row r="46" spans="1:9">
      <c r="A46" s="548" t="s">
        <v>64</v>
      </c>
      <c r="B46" s="547">
        <v>175374.8</v>
      </c>
      <c r="C46" s="547">
        <v>178940.4</v>
      </c>
      <c r="D46" s="547">
        <v>183282.1</v>
      </c>
      <c r="E46" s="547">
        <v>189263</v>
      </c>
      <c r="F46" s="547">
        <v>194269.8</v>
      </c>
      <c r="G46" s="547">
        <v>199329.3</v>
      </c>
      <c r="H46" s="546">
        <v>1.1042750547028858E-2</v>
      </c>
      <c r="I46" s="545">
        <v>2.6043677401222425E-2</v>
      </c>
    </row>
    <row r="47" spans="1:9">
      <c r="A47" s="548" t="s">
        <v>63</v>
      </c>
      <c r="B47" s="547">
        <v>43444.6</v>
      </c>
      <c r="C47" s="547">
        <v>43602.2</v>
      </c>
      <c r="D47" s="547">
        <v>44099.9</v>
      </c>
      <c r="E47" s="547">
        <v>45339.5</v>
      </c>
      <c r="F47" s="547">
        <v>45446.2</v>
      </c>
      <c r="G47" s="547">
        <v>45431.3</v>
      </c>
      <c r="H47" s="546">
        <v>2.5168728978992665E-3</v>
      </c>
      <c r="I47" s="545">
        <v>-3.2786019513169815E-4</v>
      </c>
    </row>
    <row r="48" spans="1:9">
      <c r="A48" s="548" t="s">
        <v>62</v>
      </c>
      <c r="B48" s="547">
        <v>283721.8</v>
      </c>
      <c r="C48" s="547">
        <v>286801.40000000002</v>
      </c>
      <c r="D48" s="547">
        <v>291526.7</v>
      </c>
      <c r="E48" s="547">
        <v>300774.7</v>
      </c>
      <c r="F48" s="547">
        <v>306569.90000000002</v>
      </c>
      <c r="G48" s="547">
        <v>315146.7</v>
      </c>
      <c r="H48" s="546">
        <v>1.7458980660742498E-2</v>
      </c>
      <c r="I48" s="545">
        <v>2.7976653937650069E-2</v>
      </c>
    </row>
    <row r="49" spans="1:9">
      <c r="A49" s="548" t="s">
        <v>61</v>
      </c>
      <c r="B49" s="547">
        <v>1411378.7</v>
      </c>
      <c r="C49" s="547">
        <v>1472103.5</v>
      </c>
      <c r="D49" s="547">
        <v>1512351.4</v>
      </c>
      <c r="E49" s="547">
        <v>1590408.7</v>
      </c>
      <c r="F49" s="547">
        <v>1594407.6</v>
      </c>
      <c r="G49" s="547">
        <v>1615555.2</v>
      </c>
      <c r="H49" s="546">
        <v>8.9501006969649313E-2</v>
      </c>
      <c r="I49" s="545">
        <v>1.3263609631564638E-2</v>
      </c>
    </row>
    <row r="50" spans="1:9">
      <c r="A50" s="552" t="s">
        <v>60</v>
      </c>
      <c r="B50" s="551">
        <v>128721</v>
      </c>
      <c r="C50" s="551">
        <v>131901.79999999999</v>
      </c>
      <c r="D50" s="551">
        <v>135889.79999999999</v>
      </c>
      <c r="E50" s="551">
        <v>141397.4</v>
      </c>
      <c r="F50" s="551">
        <v>146466.1</v>
      </c>
      <c r="G50" s="551">
        <v>150054.9</v>
      </c>
      <c r="H50" s="550">
        <v>8.3129716958789332E-3</v>
      </c>
      <c r="I50" s="549">
        <v>2.4502598212145937E-2</v>
      </c>
    </row>
    <row r="51" spans="1:9">
      <c r="A51" s="548" t="s">
        <v>59</v>
      </c>
      <c r="B51" s="547">
        <v>28887.4</v>
      </c>
      <c r="C51" s="547">
        <v>28498.6</v>
      </c>
      <c r="D51" s="547">
        <v>28490.6</v>
      </c>
      <c r="E51" s="547">
        <v>28769.8</v>
      </c>
      <c r="F51" s="547">
        <v>29175.200000000001</v>
      </c>
      <c r="G51" s="547">
        <v>29566.6</v>
      </c>
      <c r="H51" s="546">
        <v>1.6379758937787041E-3</v>
      </c>
      <c r="I51" s="545">
        <v>1.3415503578381564E-2</v>
      </c>
    </row>
    <row r="52" spans="1:9">
      <c r="A52" s="548" t="s">
        <v>58</v>
      </c>
      <c r="B52" s="547">
        <v>444950</v>
      </c>
      <c r="C52" s="547">
        <v>446559.7</v>
      </c>
      <c r="D52" s="547">
        <v>445527.2</v>
      </c>
      <c r="E52" s="547">
        <v>454155.9</v>
      </c>
      <c r="F52" s="547">
        <v>455232</v>
      </c>
      <c r="G52" s="547">
        <v>463564.3</v>
      </c>
      <c r="H52" s="546">
        <v>2.5681246697841463E-2</v>
      </c>
      <c r="I52" s="545">
        <v>1.830341452270488E-2</v>
      </c>
    </row>
    <row r="53" spans="1:9">
      <c r="A53" s="548" t="s">
        <v>57</v>
      </c>
      <c r="B53" s="547">
        <v>400863.3</v>
      </c>
      <c r="C53" s="547">
        <v>411140.6</v>
      </c>
      <c r="D53" s="547">
        <v>425333.8</v>
      </c>
      <c r="E53" s="547">
        <v>442754.5</v>
      </c>
      <c r="F53" s="547">
        <v>459426.3</v>
      </c>
      <c r="G53" s="547">
        <v>480909.9</v>
      </c>
      <c r="H53" s="546">
        <v>2.6642184873456105E-2</v>
      </c>
      <c r="I53" s="545">
        <v>4.6761798355906131E-2</v>
      </c>
    </row>
    <row r="54" spans="1:9">
      <c r="A54" s="548" t="s">
        <v>56</v>
      </c>
      <c r="B54" s="547">
        <v>69399</v>
      </c>
      <c r="C54" s="547">
        <v>70158.7</v>
      </c>
      <c r="D54" s="547">
        <v>69845.5</v>
      </c>
      <c r="E54" s="547">
        <v>69566.8</v>
      </c>
      <c r="F54" s="547">
        <v>69030.100000000006</v>
      </c>
      <c r="G54" s="547">
        <v>70564.7</v>
      </c>
      <c r="H54" s="546">
        <v>3.9092515727789509E-3</v>
      </c>
      <c r="I54" s="545">
        <v>2.2230881890653368E-2</v>
      </c>
    </row>
    <row r="55" spans="1:9">
      <c r="A55" s="548" t="s">
        <v>55</v>
      </c>
      <c r="B55" s="547">
        <v>274343.90000000002</v>
      </c>
      <c r="C55" s="547">
        <v>276189.5</v>
      </c>
      <c r="D55" s="547">
        <v>281232.2</v>
      </c>
      <c r="E55" s="547">
        <v>285189.40000000002</v>
      </c>
      <c r="F55" s="547">
        <v>288473.2</v>
      </c>
      <c r="G55" s="547">
        <v>292270.09999999998</v>
      </c>
      <c r="H55" s="546">
        <v>1.6191627656622378E-2</v>
      </c>
      <c r="I55" s="545">
        <v>1.3162054568673849E-2</v>
      </c>
    </row>
    <row r="56" spans="1:9">
      <c r="A56" s="544" t="s">
        <v>54</v>
      </c>
      <c r="B56" s="543">
        <v>38431.699999999997</v>
      </c>
      <c r="C56" s="543">
        <v>38503.9</v>
      </c>
      <c r="D56" s="543">
        <v>38560.5</v>
      </c>
      <c r="E56" s="543">
        <v>39591.5</v>
      </c>
      <c r="F56" s="543">
        <v>38159.199999999997</v>
      </c>
      <c r="G56" s="543">
        <v>38684.5</v>
      </c>
      <c r="H56" s="542">
        <v>2.1431033146483629E-3</v>
      </c>
      <c r="I56" s="541">
        <v>1.3766011866076934E-2</v>
      </c>
    </row>
    <row r="57" spans="1:9">
      <c r="A57" s="540"/>
      <c r="B57" s="540"/>
      <c r="C57" s="540"/>
      <c r="D57" s="540"/>
      <c r="E57" s="540"/>
      <c r="F57" s="540"/>
      <c r="G57" s="540"/>
      <c r="H57" s="540"/>
      <c r="I57" s="540"/>
    </row>
    <row r="58" spans="1:9">
      <c r="A58" s="1142" t="s">
        <v>588</v>
      </c>
      <c r="B58" s="1142"/>
      <c r="C58" s="1142"/>
      <c r="D58" s="1142"/>
      <c r="E58" s="1142"/>
      <c r="F58" s="1142"/>
      <c r="G58" s="1142"/>
      <c r="H58" s="1142"/>
      <c r="I58" s="1142"/>
    </row>
    <row r="59" spans="1:9">
      <c r="A59" s="1152"/>
      <c r="B59" s="1152"/>
      <c r="C59" s="1152"/>
      <c r="D59" s="1152"/>
      <c r="E59" s="1152"/>
      <c r="F59" s="1152"/>
      <c r="G59" s="1152"/>
      <c r="H59" s="1152"/>
      <c r="I59" s="1152"/>
    </row>
    <row r="60" spans="1:9">
      <c r="A60" s="1142" t="s">
        <v>587</v>
      </c>
      <c r="B60" s="1142"/>
      <c r="C60" s="1142"/>
      <c r="D60" s="1142"/>
      <c r="E60" s="1142"/>
      <c r="F60" s="1142"/>
      <c r="G60" s="1142"/>
      <c r="H60" s="1142"/>
      <c r="I60" s="1142"/>
    </row>
    <row r="62" spans="1:9">
      <c r="I62" s="555"/>
    </row>
  </sheetData>
  <mergeCells count="13">
    <mergeCell ref="D2:D3"/>
    <mergeCell ref="C2:C3"/>
    <mergeCell ref="B2:B3"/>
    <mergeCell ref="A60:I60"/>
    <mergeCell ref="A1:A3"/>
    <mergeCell ref="H1:H3"/>
    <mergeCell ref="I1:I3"/>
    <mergeCell ref="A58:I58"/>
    <mergeCell ref="A59:I59"/>
    <mergeCell ref="B1:G1"/>
    <mergeCell ref="G2:G3"/>
    <mergeCell ref="F2:F3"/>
    <mergeCell ref="E2:E3"/>
  </mergeCells>
  <printOptions horizontalCentered="1"/>
  <pageMargins left="0.7" right="0.7" top="1" bottom="1" header="0.5" footer="0.5"/>
  <pageSetup scale="84" orientation="portrait" r:id="rId1"/>
  <headerFooter scaleWithDoc="0" alignWithMargins="0">
    <oddHeader xml:space="preserve">&amp;C&amp;"-,Bold"&amp;10Table 5.2
Real Gross Domestic Product (GDP) by State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Q33"/>
  <sheetViews>
    <sheetView view="pageLayout" zoomScaleNormal="100" zoomScaleSheetLayoutView="100" workbookViewId="0">
      <selection activeCell="G21" sqref="G21"/>
    </sheetView>
  </sheetViews>
  <sheetFormatPr defaultColWidth="9.140625" defaultRowHeight="12.75"/>
  <cols>
    <col min="1" max="1" width="5.28515625" style="556" customWidth="1"/>
    <col min="2" max="2" width="6.42578125" style="556" customWidth="1"/>
    <col min="3" max="3" width="8.85546875" style="556" bestFit="1" customWidth="1"/>
    <col min="4" max="4" width="11.140625" style="556" customWidth="1"/>
    <col min="5" max="5" width="9.42578125" style="556" customWidth="1"/>
    <col min="6" max="6" width="8.7109375" style="556" customWidth="1"/>
    <col min="7" max="7" width="9.7109375" style="556" customWidth="1"/>
    <col min="8" max="8" width="5.42578125" style="556" bestFit="1" customWidth="1"/>
    <col min="9" max="9" width="11.28515625" style="556" customWidth="1"/>
    <col min="10" max="10" width="8" style="556" bestFit="1" customWidth="1"/>
    <col min="11" max="11" width="7.28515625" style="556" customWidth="1"/>
    <col min="12" max="12" width="7.7109375" style="556" bestFit="1" customWidth="1"/>
    <col min="13" max="16384" width="9.140625" style="556"/>
  </cols>
  <sheetData>
    <row r="1" spans="2:12" s="559" customFormat="1"/>
    <row r="2" spans="2:12" s="561" customFormat="1" ht="15" customHeight="1">
      <c r="B2" s="1270" t="s">
        <v>4</v>
      </c>
      <c r="C2" s="1271" t="s">
        <v>591</v>
      </c>
      <c r="D2" s="1272"/>
      <c r="E2" s="1272"/>
      <c r="F2" s="1272"/>
      <c r="G2" s="1272"/>
      <c r="H2" s="1273"/>
      <c r="I2" s="1273"/>
      <c r="J2" s="1273"/>
      <c r="K2" s="1273"/>
      <c r="L2" s="1274"/>
    </row>
    <row r="3" spans="2:12" s="561" customFormat="1" ht="38.25">
      <c r="B3" s="1275"/>
      <c r="C3" s="1276" t="s">
        <v>599</v>
      </c>
      <c r="D3" s="1277" t="s">
        <v>598</v>
      </c>
      <c r="E3" s="1277" t="s">
        <v>597</v>
      </c>
      <c r="F3" s="1277" t="s">
        <v>596</v>
      </c>
      <c r="G3" s="1278" t="s">
        <v>595</v>
      </c>
      <c r="H3" s="1279" t="s">
        <v>599</v>
      </c>
      <c r="I3" s="1279" t="s">
        <v>598</v>
      </c>
      <c r="J3" s="1279" t="s">
        <v>597</v>
      </c>
      <c r="K3" s="1279" t="s">
        <v>596</v>
      </c>
      <c r="L3" s="1280" t="s">
        <v>595</v>
      </c>
    </row>
    <row r="4" spans="2:12">
      <c r="B4" s="1281">
        <v>2001</v>
      </c>
      <c r="C4" s="1282">
        <v>15751.86241</v>
      </c>
      <c r="D4" s="1283">
        <v>5701.1035119999997</v>
      </c>
      <c r="E4" s="1283">
        <v>9481.9691010000006</v>
      </c>
      <c r="F4" s="1283">
        <v>1527.7814499999999</v>
      </c>
      <c r="G4" s="1284">
        <v>32462.716473</v>
      </c>
      <c r="H4" s="1285"/>
      <c r="I4" s="1285"/>
      <c r="J4" s="1285"/>
      <c r="K4" s="1285"/>
      <c r="L4" s="1286"/>
    </row>
    <row r="5" spans="2:12">
      <c r="B5" s="1281">
        <v>2002</v>
      </c>
      <c r="C5" s="1287">
        <v>16431.748394999999</v>
      </c>
      <c r="D5" s="1288">
        <v>5216.434456</v>
      </c>
      <c r="E5" s="1288">
        <v>9459.3444749999999</v>
      </c>
      <c r="F5" s="1288">
        <v>1299.460955</v>
      </c>
      <c r="G5" s="1289">
        <v>32406.988281000002</v>
      </c>
      <c r="H5" s="1290">
        <v>4.3162260265070307</v>
      </c>
      <c r="I5" s="1290">
        <v>-8.5013200511066209</v>
      </c>
      <c r="J5" s="1290">
        <v>-0.23860683112344461</v>
      </c>
      <c r="K5" s="1290">
        <v>-14.944578296849986</v>
      </c>
      <c r="L5" s="1291">
        <v>-0.17166829537000883</v>
      </c>
    </row>
    <row r="6" spans="2:12">
      <c r="B6" s="1281">
        <v>2003</v>
      </c>
      <c r="C6" s="1287">
        <v>16729.860264999999</v>
      </c>
      <c r="D6" s="1288">
        <v>5114.6973340000004</v>
      </c>
      <c r="E6" s="1288">
        <v>9414.1598130000002</v>
      </c>
      <c r="F6" s="1288">
        <v>1268.419081</v>
      </c>
      <c r="G6" s="1289">
        <v>32527.136493000002</v>
      </c>
      <c r="H6" s="1290">
        <v>1.8142431519381885</v>
      </c>
      <c r="I6" s="1290">
        <v>-1.9503191856073299</v>
      </c>
      <c r="J6" s="1290">
        <v>-0.4776722332019645</v>
      </c>
      <c r="K6" s="1290">
        <v>-2.3888269886493063</v>
      </c>
      <c r="L6" s="1291">
        <v>0.37074784906945268</v>
      </c>
    </row>
    <row r="7" spans="2:12">
      <c r="B7" s="1281">
        <v>2004</v>
      </c>
      <c r="C7" s="1287">
        <v>18128.467247</v>
      </c>
      <c r="D7" s="1288">
        <v>5976.5194389999997</v>
      </c>
      <c r="E7" s="1288">
        <v>10035.102156000001</v>
      </c>
      <c r="F7" s="1288">
        <v>1287.3842059999999</v>
      </c>
      <c r="G7" s="1289">
        <v>35427.473048</v>
      </c>
      <c r="H7" s="1290">
        <v>8.3599441946683903</v>
      </c>
      <c r="I7" s="1290">
        <v>16.849914055931102</v>
      </c>
      <c r="J7" s="1290">
        <v>6.5958338857020626</v>
      </c>
      <c r="K7" s="1290">
        <v>1.4951781539779496</v>
      </c>
      <c r="L7" s="1291">
        <v>8.9166673359770456</v>
      </c>
    </row>
    <row r="8" spans="2:12">
      <c r="B8" s="1281">
        <v>2005</v>
      </c>
      <c r="C8" s="1287">
        <v>19933.650205999998</v>
      </c>
      <c r="D8" s="1288">
        <v>7206.6719329999996</v>
      </c>
      <c r="E8" s="1288">
        <v>10902.016181000001</v>
      </c>
      <c r="F8" s="1288">
        <v>1366.5565879999999</v>
      </c>
      <c r="G8" s="1289">
        <v>39408.894908000002</v>
      </c>
      <c r="H8" s="1290">
        <v>9.9577252417670792</v>
      </c>
      <c r="I8" s="1290">
        <v>20.583091991177916</v>
      </c>
      <c r="J8" s="1290">
        <v>8.6388161428099686</v>
      </c>
      <c r="K8" s="1290">
        <v>6.1498643241860496</v>
      </c>
      <c r="L8" s="1291">
        <v>11.238232697561168</v>
      </c>
    </row>
    <row r="9" spans="2:12">
      <c r="B9" s="1281">
        <v>2006</v>
      </c>
      <c r="C9" s="1287">
        <v>22463.713162</v>
      </c>
      <c r="D9" s="1288">
        <v>8847.8092880000004</v>
      </c>
      <c r="E9" s="1288">
        <v>12124.655075000001</v>
      </c>
      <c r="F9" s="1288">
        <v>1620.680535</v>
      </c>
      <c r="G9" s="1289">
        <v>45056.858059999999</v>
      </c>
      <c r="H9" s="1290">
        <v>12.692421758451733</v>
      </c>
      <c r="I9" s="1290">
        <v>22.77247209610147</v>
      </c>
      <c r="J9" s="1290">
        <v>11.214796178075858</v>
      </c>
      <c r="K9" s="1290">
        <v>18.595932962565321</v>
      </c>
      <c r="L9" s="1291">
        <v>14.331696347195621</v>
      </c>
    </row>
    <row r="10" spans="2:12">
      <c r="B10" s="1281">
        <v>2007</v>
      </c>
      <c r="C10" s="1287">
        <v>23998.309657999998</v>
      </c>
      <c r="D10" s="1288">
        <v>9432.2588820000001</v>
      </c>
      <c r="E10" s="1288">
        <v>12717.52059</v>
      </c>
      <c r="F10" s="1288">
        <v>1646.7555540000001</v>
      </c>
      <c r="G10" s="1289">
        <v>47794.844684000003</v>
      </c>
      <c r="H10" s="1290">
        <v>6.8314462748569449</v>
      </c>
      <c r="I10" s="1290">
        <v>6.6055853485977645</v>
      </c>
      <c r="J10" s="1290">
        <v>4.8897515956757953</v>
      </c>
      <c r="K10" s="1290">
        <v>1.6088932048536009</v>
      </c>
      <c r="L10" s="1291">
        <v>6.0767366875736473</v>
      </c>
    </row>
    <row r="11" spans="2:12">
      <c r="B11" s="1281">
        <v>2008</v>
      </c>
      <c r="C11" s="1287">
        <v>22658.717315999998</v>
      </c>
      <c r="D11" s="1288">
        <v>8980.6757930000003</v>
      </c>
      <c r="E11" s="1288">
        <v>12810.988694</v>
      </c>
      <c r="F11" s="1288">
        <v>1483.2270370000001</v>
      </c>
      <c r="G11" s="1289">
        <v>45933.608840000001</v>
      </c>
      <c r="H11" s="1290">
        <v>-5.5820279056755906</v>
      </c>
      <c r="I11" s="1290">
        <v>-4.7876451934729669</v>
      </c>
      <c r="J11" s="1290">
        <v>0.73495539746557537</v>
      </c>
      <c r="K11" s="1290">
        <v>-9.9303455575289306</v>
      </c>
      <c r="L11" s="1291">
        <v>-3.8942188353278118</v>
      </c>
    </row>
    <row r="12" spans="2:12">
      <c r="B12" s="1281">
        <v>2009</v>
      </c>
      <c r="C12" s="1287">
        <v>20328.537258</v>
      </c>
      <c r="D12" s="1288">
        <v>6863.7424309999997</v>
      </c>
      <c r="E12" s="1288">
        <v>11789.527058</v>
      </c>
      <c r="F12" s="1288">
        <v>1499.147387</v>
      </c>
      <c r="G12" s="1289">
        <v>40480.954134</v>
      </c>
      <c r="H12" s="1290">
        <v>-10.283812739720211</v>
      </c>
      <c r="I12" s="1290">
        <v>-23.572094247629416</v>
      </c>
      <c r="J12" s="1290">
        <v>-7.9733239986262694</v>
      </c>
      <c r="K12" s="1290">
        <v>1.0733589398559396</v>
      </c>
      <c r="L12" s="1291">
        <v>-11.87073004647462</v>
      </c>
    </row>
    <row r="13" spans="2:12">
      <c r="B13" s="1281">
        <v>2010</v>
      </c>
      <c r="C13" s="1287">
        <v>20475.102312999999</v>
      </c>
      <c r="D13" s="1288">
        <v>7333.2955899999997</v>
      </c>
      <c r="E13" s="1288">
        <v>12114.465555999999</v>
      </c>
      <c r="F13" s="1288">
        <v>1464.5273380000001</v>
      </c>
      <c r="G13" s="1289">
        <v>41387.390797</v>
      </c>
      <c r="H13" s="1290">
        <v>0.72098180572397474</v>
      </c>
      <c r="I13" s="1290">
        <v>6.8410661344060486</v>
      </c>
      <c r="J13" s="1290">
        <v>2.7561622820103437</v>
      </c>
      <c r="K13" s="1290">
        <v>-2.3093159018393372</v>
      </c>
      <c r="L13" s="1291">
        <v>2.2391682271112323</v>
      </c>
    </row>
    <row r="14" spans="2:12">
      <c r="B14" s="1281">
        <v>2011</v>
      </c>
      <c r="C14" s="1287">
        <v>21800.771990000001</v>
      </c>
      <c r="D14" s="1288">
        <v>8063.4745469999998</v>
      </c>
      <c r="E14" s="1288">
        <v>12676.3968</v>
      </c>
      <c r="F14" s="1288">
        <v>1556.3834079999999</v>
      </c>
      <c r="G14" s="1289">
        <v>44097.026745000003</v>
      </c>
      <c r="H14" s="1290">
        <v>6.4745448239265313</v>
      </c>
      <c r="I14" s="1290">
        <v>9.9570370243319282</v>
      </c>
      <c r="J14" s="1290">
        <v>4.6385145213582391</v>
      </c>
      <c r="K14" s="1290">
        <v>6.2720625021203791</v>
      </c>
      <c r="L14" s="1291">
        <v>6.5470083902859022</v>
      </c>
    </row>
    <row r="15" spans="2:12">
      <c r="B15" s="1281">
        <v>2012</v>
      </c>
      <c r="C15" s="1287">
        <v>23512.203896999999</v>
      </c>
      <c r="D15" s="1288">
        <v>8780.1188089999996</v>
      </c>
      <c r="E15" s="1288">
        <v>13438.658668</v>
      </c>
      <c r="F15" s="1288">
        <v>1800.1985560000001</v>
      </c>
      <c r="G15" s="1289">
        <v>47531.179929999998</v>
      </c>
      <c r="H15" s="1290">
        <v>7.850327079174213</v>
      </c>
      <c r="I15" s="1290">
        <v>8.8875367290224272</v>
      </c>
      <c r="J15" s="1290">
        <v>6.0132376733426307</v>
      </c>
      <c r="K15" s="1290">
        <v>15.665493910225514</v>
      </c>
      <c r="L15" s="1291">
        <v>7.7877204847816239</v>
      </c>
    </row>
    <row r="16" spans="2:12">
      <c r="B16" s="1281">
        <v>2013</v>
      </c>
      <c r="C16" s="1287">
        <v>24943.596162999998</v>
      </c>
      <c r="D16" s="1288">
        <v>8352.4096570000002</v>
      </c>
      <c r="E16" s="1288">
        <v>14008.448321</v>
      </c>
      <c r="F16" s="1288">
        <v>2099.5913650000002</v>
      </c>
      <c r="G16" s="1289">
        <v>49404.045506000002</v>
      </c>
      <c r="H16" s="1290">
        <v>6.0878693986769816</v>
      </c>
      <c r="I16" s="1290">
        <v>-4.8713367245279082</v>
      </c>
      <c r="J16" s="1290">
        <v>4.2399294979995172</v>
      </c>
      <c r="K16" s="1290">
        <v>16.63109927525128</v>
      </c>
      <c r="L16" s="1291">
        <v>3.9402884143802108</v>
      </c>
    </row>
    <row r="17" spans="2:17">
      <c r="B17" s="1281">
        <v>2014</v>
      </c>
      <c r="C17" s="1287">
        <v>26192.697292000001</v>
      </c>
      <c r="D17" s="1288">
        <v>8698.591891</v>
      </c>
      <c r="E17" s="1288">
        <v>14801.861476</v>
      </c>
      <c r="F17" s="1288">
        <v>2016.0119350000004</v>
      </c>
      <c r="G17" s="1289">
        <v>51709.162594000001</v>
      </c>
      <c r="H17" s="1290">
        <v>5.0077026617872056</v>
      </c>
      <c r="I17" s="1290">
        <v>4.1446989337965645</v>
      </c>
      <c r="J17" s="1290">
        <v>5.6638189813685402</v>
      </c>
      <c r="K17" s="1290">
        <v>-3.9807474632093331</v>
      </c>
      <c r="L17" s="1291">
        <v>4.6658468236574935</v>
      </c>
      <c r="N17" s="560"/>
      <c r="O17" s="560"/>
    </row>
    <row r="18" spans="2:17">
      <c r="B18" s="1281">
        <v>2015</v>
      </c>
      <c r="C18" s="1287">
        <v>27801.246423000001</v>
      </c>
      <c r="D18" s="1288">
        <v>8399.8184029999993</v>
      </c>
      <c r="E18" s="1288">
        <v>15448.795162</v>
      </c>
      <c r="F18" s="1288">
        <v>2283.4170439999998</v>
      </c>
      <c r="G18" s="1289">
        <f>F18+E18+D18+C18</f>
        <v>53933.277031999998</v>
      </c>
      <c r="H18" s="1290">
        <v>6.1412122358673438</v>
      </c>
      <c r="I18" s="1290">
        <v>-3.4347339402038934</v>
      </c>
      <c r="J18" s="1290">
        <v>4.3706238370690764</v>
      </c>
      <c r="K18" s="1290">
        <v>13.264063786408054</v>
      </c>
      <c r="L18" s="1291">
        <v>4.3011998772110704</v>
      </c>
      <c r="N18" s="560"/>
      <c r="O18" s="560"/>
    </row>
    <row r="19" spans="2:17">
      <c r="B19" s="1281">
        <v>2016</v>
      </c>
      <c r="C19" s="1287">
        <v>29302.845573999999</v>
      </c>
      <c r="D19" s="1288">
        <v>8255.1077559999994</v>
      </c>
      <c r="E19" s="1288">
        <v>16102.286311</v>
      </c>
      <c r="F19" s="1288">
        <v>2842.1945040000028</v>
      </c>
      <c r="G19" s="1289">
        <v>56502.434144999999</v>
      </c>
      <c r="H19" s="1290">
        <v>5.4011936305047303</v>
      </c>
      <c r="I19" s="1290">
        <v>-1.7227830419323853</v>
      </c>
      <c r="J19" s="1290">
        <v>4.2300460466160983</v>
      </c>
      <c r="K19" s="1290">
        <v>24.471108397314879</v>
      </c>
      <c r="L19" s="1291">
        <v>4.7635842922647775</v>
      </c>
      <c r="N19" s="560"/>
      <c r="O19" s="560"/>
    </row>
    <row r="20" spans="2:17">
      <c r="B20" s="1281">
        <v>2017</v>
      </c>
      <c r="C20" s="1287">
        <v>31778.878712000002</v>
      </c>
      <c r="D20" s="1288">
        <v>9079.1103939999994</v>
      </c>
      <c r="E20" s="1288">
        <v>16816.449918999999</v>
      </c>
      <c r="F20" s="1288">
        <v>3357.2528119999988</v>
      </c>
      <c r="G20" s="1289">
        <v>61031.691836999998</v>
      </c>
      <c r="H20" s="1290">
        <v>8.4498044114765136</v>
      </c>
      <c r="I20" s="1290">
        <v>9.9817308550708574</v>
      </c>
      <c r="J20" s="1290">
        <v>4.4351689828799667</v>
      </c>
      <c r="K20" s="1290">
        <v>18.121852930020154</v>
      </c>
      <c r="L20" s="1291">
        <v>8.0160399468397046</v>
      </c>
      <c r="N20" s="560"/>
      <c r="O20" s="560"/>
    </row>
    <row r="21" spans="2:17">
      <c r="B21" s="1281" t="s">
        <v>539</v>
      </c>
      <c r="C21" s="1287">
        <v>33687.367809000003</v>
      </c>
      <c r="D21" s="1288">
        <v>9968.8241583999989</v>
      </c>
      <c r="E21" s="1288">
        <v>17690.502529000001</v>
      </c>
      <c r="F21" s="1288">
        <v>3868.5161826000003</v>
      </c>
      <c r="G21" s="1289">
        <v>65215.210679000003</v>
      </c>
      <c r="H21" s="1290">
        <v>6.005526860453192</v>
      </c>
      <c r="I21" s="1290">
        <v>9.7995698453889659</v>
      </c>
      <c r="J21" s="1290">
        <v>5.1976048108254957</v>
      </c>
      <c r="K21" s="1290">
        <v>15.22862290181326</v>
      </c>
      <c r="L21" s="1291">
        <v>6.8546663480558712</v>
      </c>
      <c r="N21" s="560"/>
      <c r="O21" s="560"/>
      <c r="P21" s="560"/>
      <c r="Q21" s="560"/>
    </row>
    <row r="22" spans="2:17">
      <c r="B22" s="1292" t="s">
        <v>538</v>
      </c>
      <c r="C22" s="1293">
        <v>36798.590854000002</v>
      </c>
      <c r="D22" s="1294">
        <v>9330.8258107999991</v>
      </c>
      <c r="E22" s="1294">
        <v>18652.681132999998</v>
      </c>
      <c r="F22" s="1294">
        <v>4353.6879612000048</v>
      </c>
      <c r="G22" s="1295">
        <v>69135.785759000006</v>
      </c>
      <c r="H22" s="1296">
        <v>9.2355777472432834</v>
      </c>
      <c r="I22" s="1296">
        <v>-6.3999358145203633</v>
      </c>
      <c r="J22" s="1296">
        <v>5.4389557471456795</v>
      </c>
      <c r="K22" s="1296">
        <v>12.541547086767624</v>
      </c>
      <c r="L22" s="1297">
        <v>6.0117494663901594</v>
      </c>
      <c r="N22" s="560"/>
    </row>
    <row r="23" spans="2:17">
      <c r="B23" s="1298"/>
      <c r="C23" s="1299"/>
      <c r="D23" s="1299"/>
      <c r="E23" s="1299"/>
      <c r="F23" s="1299"/>
      <c r="G23" s="1299"/>
      <c r="H23" s="1300"/>
      <c r="I23" s="1300"/>
      <c r="J23" s="1300"/>
      <c r="K23" s="1300"/>
      <c r="L23" s="1300"/>
    </row>
    <row r="24" spans="2:17" ht="109.5" customHeight="1">
      <c r="B24" s="1301" t="s">
        <v>594</v>
      </c>
      <c r="C24" s="1301"/>
      <c r="D24" s="1301"/>
      <c r="E24" s="1301"/>
      <c r="F24" s="1301"/>
      <c r="G24" s="1301"/>
      <c r="H24" s="1301"/>
      <c r="I24" s="1301"/>
      <c r="J24" s="1301"/>
      <c r="K24" s="1301"/>
      <c r="L24" s="1301"/>
    </row>
    <row r="25" spans="2:17">
      <c r="B25" s="1302" t="s">
        <v>546</v>
      </c>
      <c r="C25" s="1302"/>
      <c r="D25" s="1302"/>
      <c r="E25" s="1302"/>
      <c r="F25" s="1302"/>
      <c r="G25" s="1302"/>
      <c r="H25" s="1302"/>
      <c r="I25" s="1302"/>
      <c r="J25" s="1302"/>
      <c r="K25" s="1302"/>
      <c r="L25" s="1302"/>
    </row>
    <row r="26" spans="2:17">
      <c r="B26" s="1302" t="s">
        <v>545</v>
      </c>
      <c r="C26" s="1302"/>
      <c r="D26" s="1302"/>
      <c r="E26" s="1302"/>
      <c r="F26" s="1302"/>
      <c r="G26" s="1302"/>
      <c r="H26" s="1302"/>
      <c r="I26" s="1302"/>
      <c r="J26" s="1302"/>
      <c r="K26" s="1302"/>
      <c r="L26" s="1302"/>
    </row>
    <row r="27" spans="2:17">
      <c r="B27" s="1301"/>
      <c r="C27" s="1301"/>
      <c r="D27" s="1301"/>
      <c r="E27" s="1301"/>
      <c r="F27" s="1301"/>
      <c r="G27" s="1301"/>
      <c r="H27" s="1301"/>
      <c r="I27" s="1301"/>
      <c r="J27" s="1301"/>
      <c r="K27" s="1301"/>
      <c r="L27" s="1301"/>
    </row>
    <row r="28" spans="2:17">
      <c r="B28" s="1302" t="s">
        <v>593</v>
      </c>
      <c r="C28" s="1302"/>
      <c r="D28" s="1302"/>
      <c r="E28" s="1302"/>
      <c r="F28" s="1302"/>
      <c r="G28" s="1302"/>
      <c r="H28" s="1302"/>
      <c r="I28" s="1302"/>
      <c r="J28" s="1302"/>
      <c r="K28" s="1302"/>
      <c r="L28" s="1302"/>
    </row>
    <row r="31" spans="2:17">
      <c r="C31" s="558"/>
      <c r="D31" s="558"/>
      <c r="E31" s="558"/>
      <c r="F31" s="558"/>
      <c r="G31" s="558"/>
    </row>
    <row r="33" spans="7:7">
      <c r="G33" s="557"/>
    </row>
  </sheetData>
  <mergeCells count="8">
    <mergeCell ref="H2:L2"/>
    <mergeCell ref="C2:G2"/>
    <mergeCell ref="B2:B3"/>
    <mergeCell ref="B27:L27"/>
    <mergeCell ref="B28:L28"/>
    <mergeCell ref="B24:L24"/>
    <mergeCell ref="B25:L25"/>
    <mergeCell ref="B26:L26"/>
  </mergeCells>
  <printOptions horizontalCentered="1"/>
  <pageMargins left="0.25" right="0.25" top="0.75" bottom="0.75" header="0.15625" footer="0.3"/>
  <pageSetup orientation="landscape" r:id="rId1"/>
  <headerFooter scaleWithDoc="0">
    <oddHeader xml:space="preserve">&amp;C&amp;"-,Bold"Table 6.1
Utah Taxable Sales by Component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52"/>
  <sheetViews>
    <sheetView view="pageLayout" zoomScaleNormal="100" workbookViewId="0">
      <selection activeCell="H6" sqref="H6"/>
    </sheetView>
  </sheetViews>
  <sheetFormatPr defaultColWidth="8.85546875" defaultRowHeight="12.75"/>
  <cols>
    <col min="2" max="2" width="11" customWidth="1"/>
  </cols>
  <sheetData>
    <row r="1" spans="1:8" s="202" customFormat="1" ht="25.5">
      <c r="A1" s="216" t="s">
        <v>4</v>
      </c>
      <c r="B1" s="218" t="s">
        <v>478</v>
      </c>
      <c r="C1" s="217" t="s">
        <v>479</v>
      </c>
      <c r="D1" s="219" t="s">
        <v>2</v>
      </c>
      <c r="E1" s="218" t="s">
        <v>480</v>
      </c>
      <c r="F1" s="220" t="s">
        <v>481</v>
      </c>
      <c r="G1" s="220" t="s">
        <v>1</v>
      </c>
      <c r="H1" s="221" t="s">
        <v>0</v>
      </c>
    </row>
    <row r="2" spans="1:8">
      <c r="A2" s="32">
        <v>2019</v>
      </c>
      <c r="B2" s="20">
        <v>3260764.6032852507</v>
      </c>
      <c r="C2" s="222">
        <v>2.1090046150817443E-2</v>
      </c>
      <c r="D2" s="21">
        <v>67349.27661813749</v>
      </c>
      <c r="E2" s="22">
        <v>35880.318298047903</v>
      </c>
      <c r="F2" s="22">
        <v>31468.958320088343</v>
      </c>
      <c r="G2" s="20">
        <v>54883.126294294932</v>
      </c>
      <c r="H2" s="21">
        <v>19002.807996247044</v>
      </c>
    </row>
    <row r="3" spans="1:8">
      <c r="A3" s="32">
        <v>2020</v>
      </c>
      <c r="B3" s="20">
        <v>3325425.48113542</v>
      </c>
      <c r="C3" s="222">
        <v>1.9829974167722142E-2</v>
      </c>
      <c r="D3" s="21">
        <v>64660.877850169316</v>
      </c>
      <c r="E3" s="22">
        <v>35816.247364737101</v>
      </c>
      <c r="F3" s="22">
        <v>28844.630485433157</v>
      </c>
      <c r="G3" s="20">
        <v>55563.38745464143</v>
      </c>
      <c r="H3" s="21">
        <v>19747.140089904336</v>
      </c>
    </row>
    <row r="4" spans="1:8">
      <c r="A4" s="32">
        <v>2021</v>
      </c>
      <c r="B4" s="20">
        <v>3389467.1693747249</v>
      </c>
      <c r="C4" s="222">
        <v>1.9258193756739539E-2</v>
      </c>
      <c r="D4" s="21">
        <v>64041.688239304814</v>
      </c>
      <c r="E4" s="22">
        <v>38387.893934414598</v>
      </c>
      <c r="F4" s="22">
        <v>25653.794304891642</v>
      </c>
      <c r="G4" s="20">
        <v>56226.429261432604</v>
      </c>
      <c r="H4" s="21">
        <v>17838.535327017995</v>
      </c>
    </row>
    <row r="5" spans="1:8">
      <c r="A5" s="32">
        <v>2022</v>
      </c>
      <c r="B5" s="20">
        <v>3449985.3265588456</v>
      </c>
      <c r="C5" s="222">
        <v>1.7854770133467479E-2</v>
      </c>
      <c r="D5" s="21">
        <v>60518.157184120733</v>
      </c>
      <c r="E5" s="22">
        <v>38446.682777403701</v>
      </c>
      <c r="F5" s="22">
        <v>22071.474406716428</v>
      </c>
      <c r="G5" s="20">
        <v>56884.141597342954</v>
      </c>
      <c r="H5" s="21">
        <v>18437.458819939253</v>
      </c>
    </row>
    <row r="6" spans="1:8">
      <c r="A6" s="32">
        <v>2023</v>
      </c>
      <c r="B6" s="20">
        <v>3507364.2543260735</v>
      </c>
      <c r="C6" s="222">
        <v>1.6631644003094914E-2</v>
      </c>
      <c r="D6" s="21">
        <v>57378.927767227869</v>
      </c>
      <c r="E6" s="22">
        <v>38505.367602234401</v>
      </c>
      <c r="F6" s="22">
        <v>18873.560164993614</v>
      </c>
      <c r="G6" s="20">
        <v>57534.177395786013</v>
      </c>
      <c r="H6" s="21">
        <v>19028.80979355166</v>
      </c>
    </row>
    <row r="7" spans="1:8">
      <c r="A7" s="32">
        <v>2024</v>
      </c>
      <c r="B7" s="20">
        <v>3562225.5490455423</v>
      </c>
      <c r="C7" s="222">
        <v>1.5641744267594015E-2</v>
      </c>
      <c r="D7" s="21">
        <v>54861.294719468802</v>
      </c>
      <c r="E7" s="22">
        <v>38585.839942258703</v>
      </c>
      <c r="F7" s="22">
        <v>16275.454777211018</v>
      </c>
      <c r="G7" s="20">
        <v>58200.514731553078</v>
      </c>
      <c r="H7" s="21">
        <v>19614.67478929443</v>
      </c>
    </row>
    <row r="8" spans="1:8">
      <c r="A8" s="32">
        <v>2025</v>
      </c>
      <c r="B8" s="20">
        <v>3615036.2442618418</v>
      </c>
      <c r="C8" s="222">
        <v>1.4825196913892613E-2</v>
      </c>
      <c r="D8" s="21">
        <v>52810.6952162995</v>
      </c>
      <c r="E8" s="22">
        <v>38696.148082853397</v>
      </c>
      <c r="F8" s="22">
        <v>14114.547133445489</v>
      </c>
      <c r="G8" s="20">
        <v>58897.188159751495</v>
      </c>
      <c r="H8" s="21">
        <v>20201.040076898076</v>
      </c>
    </row>
    <row r="9" spans="1:8">
      <c r="A9" s="32">
        <v>2026</v>
      </c>
      <c r="B9" s="20">
        <v>3669342.0572063932</v>
      </c>
      <c r="C9" s="222">
        <v>1.5022204281008644E-2</v>
      </c>
      <c r="D9" s="21">
        <v>54305.812944551464</v>
      </c>
      <c r="E9" s="22">
        <v>38832.571346916899</v>
      </c>
      <c r="F9" s="22">
        <v>15473.241597634682</v>
      </c>
      <c r="G9" s="20">
        <v>59622.790700251397</v>
      </c>
      <c r="H9" s="21">
        <v>20790.219353334534</v>
      </c>
    </row>
    <row r="10" spans="1:8">
      <c r="A10" s="32">
        <v>2027</v>
      </c>
      <c r="B10" s="20">
        <v>3723441.3588388097</v>
      </c>
      <c r="C10" s="222">
        <v>1.4743597295915345E-2</v>
      </c>
      <c r="D10" s="21">
        <v>54099.301632416435</v>
      </c>
      <c r="E10" s="22">
        <v>39048.7462493395</v>
      </c>
      <c r="F10" s="22">
        <v>15050.555383078507</v>
      </c>
      <c r="G10" s="20">
        <v>60429.879784765246</v>
      </c>
      <c r="H10" s="21">
        <v>21381.133535425695</v>
      </c>
    </row>
    <row r="11" spans="1:8">
      <c r="A11" s="32">
        <v>2028</v>
      </c>
      <c r="B11" s="20">
        <v>3778152.3250298304</v>
      </c>
      <c r="C11" s="222">
        <v>1.4693655926968363E-2</v>
      </c>
      <c r="D11" s="21">
        <v>54710.966191020794</v>
      </c>
      <c r="E11" s="22">
        <v>39274.951763156801</v>
      </c>
      <c r="F11" s="22">
        <v>15436.014427863802</v>
      </c>
      <c r="G11" s="20">
        <v>61262.352266711401</v>
      </c>
      <c r="H11" s="21">
        <v>21987.400503554596</v>
      </c>
    </row>
    <row r="12" spans="1:8">
      <c r="A12" s="32">
        <v>2029</v>
      </c>
      <c r="B12" s="20">
        <v>3833307.591015337</v>
      </c>
      <c r="C12" s="222">
        <v>1.4598475985234671E-2</v>
      </c>
      <c r="D12" s="21">
        <v>55155.265985506587</v>
      </c>
      <c r="E12" s="22">
        <v>39507.379248842401</v>
      </c>
      <c r="F12" s="22">
        <v>15647.886736662773</v>
      </c>
      <c r="G12" s="20">
        <v>62121.552830209512</v>
      </c>
      <c r="H12" s="21">
        <v>22614.173581367151</v>
      </c>
    </row>
    <row r="13" spans="1:8">
      <c r="A13" s="32">
        <v>2030</v>
      </c>
      <c r="B13" s="20">
        <v>3889310.2701109662</v>
      </c>
      <c r="C13" s="222">
        <v>1.4609492655087264E-2</v>
      </c>
      <c r="D13" s="21">
        <v>56002.679095629137</v>
      </c>
      <c r="E13" s="22">
        <v>39724.350628813103</v>
      </c>
      <c r="F13" s="22">
        <v>16278.328466817999</v>
      </c>
      <c r="G13" s="20">
        <v>62984.424077666001</v>
      </c>
      <c r="H13" s="21">
        <v>23260.073448852963</v>
      </c>
    </row>
    <row r="14" spans="1:8">
      <c r="A14" s="32">
        <v>2031</v>
      </c>
      <c r="B14" s="20">
        <v>3946121.6527472786</v>
      </c>
      <c r="C14" s="222">
        <v>1.4607058499010339E-2</v>
      </c>
      <c r="D14" s="21">
        <v>56811.382636312395</v>
      </c>
      <c r="E14" s="22">
        <v>39905.125809370496</v>
      </c>
      <c r="F14" s="22">
        <v>16906.256826941131</v>
      </c>
      <c r="G14" s="20">
        <v>63830.544472345282</v>
      </c>
      <c r="H14" s="21">
        <v>23925.418662974833</v>
      </c>
    </row>
    <row r="15" spans="1:8">
      <c r="A15" s="32">
        <v>2032</v>
      </c>
      <c r="B15" s="20">
        <v>4004069.307889286</v>
      </c>
      <c r="C15" s="222">
        <v>1.4684710772072673E-2</v>
      </c>
      <c r="D15" s="21">
        <v>57947.655142007396</v>
      </c>
      <c r="E15" s="22">
        <v>40045.863349598898</v>
      </c>
      <c r="F15" s="22">
        <v>17901.791792409709</v>
      </c>
      <c r="G15" s="20">
        <v>64656.982930926904</v>
      </c>
      <c r="H15" s="21">
        <v>24611.11958132797</v>
      </c>
    </row>
    <row r="16" spans="1:8">
      <c r="A16" s="32">
        <v>2033</v>
      </c>
      <c r="B16" s="20">
        <v>4062342.7833217965</v>
      </c>
      <c r="C16" s="222">
        <v>1.4553563125816238E-2</v>
      </c>
      <c r="D16" s="21">
        <v>58273.475432510488</v>
      </c>
      <c r="E16" s="22">
        <v>40130.671325786701</v>
      </c>
      <c r="F16" s="22">
        <v>18142.804106721513</v>
      </c>
      <c r="G16" s="20">
        <v>65449.483633866221</v>
      </c>
      <c r="H16" s="21">
        <v>25318.812308079559</v>
      </c>
    </row>
    <row r="17" spans="1:8">
      <c r="A17" s="32">
        <v>2034</v>
      </c>
      <c r="B17" s="20">
        <v>4120490.4645771105</v>
      </c>
      <c r="C17" s="222">
        <v>1.4313829323818528E-2</v>
      </c>
      <c r="D17" s="21">
        <v>58147.681255314033</v>
      </c>
      <c r="E17" s="22">
        <v>40128.779947631301</v>
      </c>
      <c r="F17" s="22">
        <v>18018.901307684224</v>
      </c>
      <c r="G17" s="20">
        <v>66168.897491242067</v>
      </c>
      <c r="H17" s="21">
        <v>26040.117543610828</v>
      </c>
    </row>
    <row r="18" spans="1:8">
      <c r="A18" s="32">
        <v>2035</v>
      </c>
      <c r="B18" s="20">
        <v>4178316.654116265</v>
      </c>
      <c r="C18" s="222">
        <v>1.4033812245477284E-2</v>
      </c>
      <c r="D18" s="21">
        <v>57826.189539154526</v>
      </c>
      <c r="E18" s="22">
        <v>40036.275615955303</v>
      </c>
      <c r="F18" s="22">
        <v>17789.913923199609</v>
      </c>
      <c r="G18" s="20">
        <v>66806.912520394821</v>
      </c>
      <c r="H18" s="21">
        <v>26770.636904439532</v>
      </c>
    </row>
    <row r="19" spans="1:8">
      <c r="A19" s="32">
        <v>2036</v>
      </c>
      <c r="B19" s="20">
        <v>4235864.8524075104</v>
      </c>
      <c r="C19" s="222">
        <v>1.3773058160767127E-2</v>
      </c>
      <c r="D19" s="21">
        <v>57548.198291245382</v>
      </c>
      <c r="E19" s="22">
        <v>39853.025917876599</v>
      </c>
      <c r="F19" s="22">
        <v>17695.17237336787</v>
      </c>
      <c r="G19" s="20">
        <v>67362.126442927882</v>
      </c>
      <c r="H19" s="21">
        <v>27509.100525051203</v>
      </c>
    </row>
    <row r="20" spans="1:8">
      <c r="A20" s="32">
        <v>2037</v>
      </c>
      <c r="B20" s="20">
        <v>4293208.4712788081</v>
      </c>
      <c r="C20" s="222">
        <v>1.3537641277366452E-2</v>
      </c>
      <c r="D20" s="21">
        <v>57343.618871297687</v>
      </c>
      <c r="E20" s="22">
        <v>39575.1192581543</v>
      </c>
      <c r="F20" s="22">
        <v>17768.499613143798</v>
      </c>
      <c r="G20" s="20">
        <v>67827.458542936103</v>
      </c>
      <c r="H20" s="21">
        <v>28252.339284781843</v>
      </c>
    </row>
    <row r="21" spans="1:8">
      <c r="A21" s="32">
        <v>2038</v>
      </c>
      <c r="B21" s="20">
        <v>4350268.2317851391</v>
      </c>
      <c r="C21" s="222">
        <v>1.3290703418679994E-2</v>
      </c>
      <c r="D21" s="21">
        <v>57059.760506330989</v>
      </c>
      <c r="E21" s="22">
        <v>39223.045349509099</v>
      </c>
      <c r="F21" s="22">
        <v>17836.715156819759</v>
      </c>
      <c r="G21" s="20">
        <v>68218.397715772473</v>
      </c>
      <c r="H21" s="21">
        <v>28995.352366263323</v>
      </c>
    </row>
    <row r="22" spans="1:8">
      <c r="A22" s="32">
        <v>2039</v>
      </c>
      <c r="B22" s="22">
        <v>4407154.933696067</v>
      </c>
      <c r="C22" s="222">
        <v>1.3076596402788798E-2</v>
      </c>
      <c r="D22" s="21">
        <v>56886.701910927892</v>
      </c>
      <c r="E22" s="22">
        <v>38818.9825274373</v>
      </c>
      <c r="F22" s="22">
        <v>18067.719383491571</v>
      </c>
      <c r="G22" s="20">
        <v>68554.663262909889</v>
      </c>
      <c r="H22" s="21">
        <v>29735.680735472641</v>
      </c>
    </row>
    <row r="23" spans="1:8">
      <c r="A23" s="32">
        <v>2040</v>
      </c>
      <c r="B23" s="22">
        <v>4463950.3420823095</v>
      </c>
      <c r="C23" s="222">
        <v>1.288709138678068E-2</v>
      </c>
      <c r="D23" s="21">
        <v>56795.408386242576</v>
      </c>
      <c r="E23" s="22">
        <v>38384.582033615501</v>
      </c>
      <c r="F23" s="22">
        <v>18410.826352628592</v>
      </c>
      <c r="G23" s="20">
        <v>68856.085542032568</v>
      </c>
      <c r="H23" s="21">
        <v>30471.503508417078</v>
      </c>
    </row>
    <row r="24" spans="1:8">
      <c r="A24" s="32">
        <v>2041</v>
      </c>
      <c r="B24" s="22">
        <v>4520677.9454423981</v>
      </c>
      <c r="C24" s="222">
        <v>1.2707937815819692E-2</v>
      </c>
      <c r="D24" s="21">
        <v>56727.603360088542</v>
      </c>
      <c r="E24" s="22">
        <v>37936.743396218699</v>
      </c>
      <c r="F24" s="22">
        <v>18790.859963866711</v>
      </c>
      <c r="G24" s="20">
        <v>69137.879490506544</v>
      </c>
      <c r="H24" s="21">
        <v>31201.13609428786</v>
      </c>
    </row>
    <row r="25" spans="1:8">
      <c r="A25" s="32">
        <v>2042</v>
      </c>
      <c r="B25" s="20">
        <v>4577247.0782367662</v>
      </c>
      <c r="C25" s="222">
        <v>1.2513418004350241E-2</v>
      </c>
      <c r="D25" s="21">
        <v>56569.132794368081</v>
      </c>
      <c r="E25" s="22">
        <v>37510.229580396699</v>
      </c>
      <c r="F25" s="22">
        <v>19058.903213973776</v>
      </c>
      <c r="G25" s="20">
        <v>69432.324694681985</v>
      </c>
      <c r="H25" s="21">
        <v>31922.095114285246</v>
      </c>
    </row>
    <row r="26" spans="1:8">
      <c r="A26" s="32">
        <v>2043</v>
      </c>
      <c r="B26" s="20">
        <v>4633567.8964801095</v>
      </c>
      <c r="C26" s="222">
        <v>1.2304517820575844E-2</v>
      </c>
      <c r="D26" s="21">
        <v>56320.818243343383</v>
      </c>
      <c r="E26" s="22">
        <v>37122.733493799402</v>
      </c>
      <c r="F26" s="22">
        <v>19198.084749543079</v>
      </c>
      <c r="G26" s="20">
        <v>69754.643688847093</v>
      </c>
      <c r="H26" s="21">
        <v>32631.910195047596</v>
      </c>
    </row>
    <row r="27" spans="1:8">
      <c r="A27" s="32">
        <v>2044</v>
      </c>
      <c r="B27" s="22">
        <v>4689532.4598589949</v>
      </c>
      <c r="C27" s="222">
        <v>1.2078071289599368E-2</v>
      </c>
      <c r="D27" s="21">
        <v>55964.563378885388</v>
      </c>
      <c r="E27" s="22">
        <v>36772.407500880501</v>
      </c>
      <c r="F27" s="22">
        <v>19192.155878006273</v>
      </c>
      <c r="G27" s="20">
        <v>70100.208013436873</v>
      </c>
      <c r="H27" s="21">
        <v>33327.800512556365</v>
      </c>
    </row>
    <row r="28" spans="1:8">
      <c r="A28" s="32">
        <v>2045</v>
      </c>
      <c r="B28" s="22">
        <v>4745057.2964971466</v>
      </c>
      <c r="C28" s="222">
        <v>1.1840164688788901E-2</v>
      </c>
      <c r="D28" s="21">
        <v>55524.836638151668</v>
      </c>
      <c r="E28" s="22">
        <v>36475.3753427825</v>
      </c>
      <c r="F28" s="22">
        <v>19049.461295370085</v>
      </c>
      <c r="G28" s="20">
        <v>70478.173090702287</v>
      </c>
      <c r="H28" s="21">
        <v>34002.797747919765</v>
      </c>
    </row>
    <row r="29" spans="1:8">
      <c r="A29" s="32">
        <v>2046</v>
      </c>
      <c r="B29" s="22">
        <v>4800119.7299982235</v>
      </c>
      <c r="C29" s="222">
        <v>1.1604166200843258E-2</v>
      </c>
      <c r="D29" s="21">
        <v>55062.433501076885</v>
      </c>
      <c r="E29" s="22">
        <v>36239.157405018901</v>
      </c>
      <c r="F29" s="22">
        <v>18823.276096051977</v>
      </c>
      <c r="G29" s="20">
        <v>70893.092794287091</v>
      </c>
      <c r="H29" s="21">
        <v>34653.935389268168</v>
      </c>
    </row>
    <row r="30" spans="1:8">
      <c r="A30" s="33">
        <v>2047</v>
      </c>
      <c r="B30" s="35">
        <v>4854747.6407206878</v>
      </c>
      <c r="C30" s="222">
        <v>1.1380530860734206E-2</v>
      </c>
      <c r="D30" s="21">
        <v>54627.910722464323</v>
      </c>
      <c r="E30" s="22">
        <v>36061.650249263897</v>
      </c>
      <c r="F30" s="35">
        <v>18566.260473209128</v>
      </c>
      <c r="G30" s="36">
        <v>71348.674465245989</v>
      </c>
      <c r="H30" s="23">
        <v>35287.024215982121</v>
      </c>
    </row>
    <row r="31" spans="1:8">
      <c r="A31" s="33">
        <v>2048</v>
      </c>
      <c r="B31" s="35">
        <v>4909089.059102864</v>
      </c>
      <c r="C31" s="222">
        <v>1.119345894035173E-2</v>
      </c>
      <c r="D31" s="21">
        <v>54341.418382176198</v>
      </c>
      <c r="E31" s="22">
        <v>35936.607662930699</v>
      </c>
      <c r="F31" s="35">
        <v>18404.810719239631</v>
      </c>
      <c r="G31" s="35">
        <v>71845.340317948663</v>
      </c>
      <c r="H31" s="37">
        <v>35908.732655017957</v>
      </c>
    </row>
    <row r="32" spans="1:8">
      <c r="A32" s="33">
        <v>2049</v>
      </c>
      <c r="B32" s="35">
        <v>4963210.7393710893</v>
      </c>
      <c r="C32" s="222">
        <v>1.1024790875991064E-2</v>
      </c>
      <c r="D32" s="21">
        <v>54121.68026822526</v>
      </c>
      <c r="E32" s="22">
        <v>35885.485704806502</v>
      </c>
      <c r="F32" s="35">
        <v>18236.194563418729</v>
      </c>
      <c r="G32" s="35">
        <v>72391.907940741032</v>
      </c>
      <c r="H32" s="37">
        <v>36506.422235934515</v>
      </c>
    </row>
    <row r="33" spans="1:8">
      <c r="A33" s="33">
        <v>2050</v>
      </c>
      <c r="B33" s="35">
        <v>5017232.4641626291</v>
      </c>
      <c r="C33" s="222">
        <v>1.0884430992020633E-2</v>
      </c>
      <c r="D33" s="21">
        <v>54021.724791539833</v>
      </c>
      <c r="E33" s="22">
        <v>35903.193971309003</v>
      </c>
      <c r="F33" s="35">
        <v>18118.530820233402</v>
      </c>
      <c r="G33" s="35">
        <v>72984.842617033661</v>
      </c>
      <c r="H33" s="37">
        <v>37081.648645724694</v>
      </c>
    </row>
    <row r="34" spans="1:8">
      <c r="A34" s="33">
        <v>2051</v>
      </c>
      <c r="B34" s="35">
        <v>5071236.207948124</v>
      </c>
      <c r="C34" s="222">
        <v>1.076365190794637E-2</v>
      </c>
      <c r="D34" s="21">
        <v>54003.743785494938</v>
      </c>
      <c r="E34" s="22">
        <v>35980.976116033897</v>
      </c>
      <c r="F34" s="35">
        <v>18022.767669456847</v>
      </c>
      <c r="G34" s="36">
        <v>73623.315524247417</v>
      </c>
      <c r="H34" s="23">
        <v>37642.3394082136</v>
      </c>
    </row>
    <row r="35" spans="1:8">
      <c r="A35" s="33">
        <v>2052</v>
      </c>
      <c r="B35" s="35">
        <v>5125126.1124341814</v>
      </c>
      <c r="C35" s="222">
        <v>1.0626581424386439E-2</v>
      </c>
      <c r="D35" s="21">
        <v>53889.904486057349</v>
      </c>
      <c r="E35" s="22">
        <v>36113.017263713402</v>
      </c>
      <c r="F35" s="35">
        <v>17776.887222347967</v>
      </c>
      <c r="G35" s="36">
        <v>74306.931559697085</v>
      </c>
      <c r="H35" s="23">
        <v>38193.914295983719</v>
      </c>
    </row>
    <row r="36" spans="1:8">
      <c r="A36" s="34">
        <v>2053</v>
      </c>
      <c r="B36" s="38">
        <v>5178832.7184895491</v>
      </c>
      <c r="C36" s="222">
        <v>1.0479079904993638E-2</v>
      </c>
      <c r="D36" s="21">
        <v>53706.606055367738</v>
      </c>
      <c r="E36" s="22">
        <v>36290.760423424799</v>
      </c>
      <c r="F36" s="38">
        <v>17415.845631945111</v>
      </c>
      <c r="G36" s="39">
        <v>75031.345994763105</v>
      </c>
      <c r="H36" s="40">
        <v>38740.585571338263</v>
      </c>
    </row>
    <row r="37" spans="1:8">
      <c r="A37" s="34">
        <v>2054</v>
      </c>
      <c r="B37" s="38">
        <v>5232327.350938797</v>
      </c>
      <c r="C37" s="222">
        <v>1.0329476806281157E-2</v>
      </c>
      <c r="D37" s="21">
        <v>53494.632449247874</v>
      </c>
      <c r="E37" s="22">
        <v>36500.461881945099</v>
      </c>
      <c r="F37" s="38">
        <v>16994.170567303685</v>
      </c>
      <c r="G37" s="39">
        <v>75784.741957633873</v>
      </c>
      <c r="H37" s="40">
        <v>39284.280075688766</v>
      </c>
    </row>
    <row r="38" spans="1:8">
      <c r="A38" s="34">
        <v>2055</v>
      </c>
      <c r="B38" s="38">
        <v>5285766.7835893659</v>
      </c>
      <c r="C38" s="222">
        <v>1.02133198223886E-2</v>
      </c>
      <c r="D38" s="21">
        <v>53439.432650568895</v>
      </c>
      <c r="E38" s="22">
        <v>36729.585687419698</v>
      </c>
      <c r="F38" s="38">
        <v>16709.846963147247</v>
      </c>
      <c r="G38" s="39">
        <v>76557.171423301377</v>
      </c>
      <c r="H38" s="40">
        <v>39827.585735881665</v>
      </c>
    </row>
    <row r="39" spans="1:8">
      <c r="A39" s="34">
        <v>2056</v>
      </c>
      <c r="B39" s="38">
        <v>5339307.1087306645</v>
      </c>
      <c r="C39" s="222">
        <v>1.0129150099380979E-2</v>
      </c>
      <c r="D39" s="21">
        <v>53540.325141298585</v>
      </c>
      <c r="E39" s="22">
        <v>36966.419801096199</v>
      </c>
      <c r="F39" s="38">
        <v>16573.905340201447</v>
      </c>
      <c r="G39" s="39">
        <v>77343.419692426571</v>
      </c>
      <c r="H39" s="40">
        <v>40376.999891330343</v>
      </c>
    </row>
    <row r="40" spans="1:8">
      <c r="A40" s="34">
        <v>2057</v>
      </c>
      <c r="B40" s="38">
        <v>5393003.5271766111</v>
      </c>
      <c r="C40" s="222">
        <v>1.0056813993363223E-2</v>
      </c>
      <c r="D40" s="21">
        <v>53696.418445946649</v>
      </c>
      <c r="E40" s="22">
        <v>37200.516402572401</v>
      </c>
      <c r="F40" s="38">
        <v>16495.90204337363</v>
      </c>
      <c r="G40" s="39">
        <v>78138.59564420511</v>
      </c>
      <c r="H40" s="40">
        <v>40938.079241632688</v>
      </c>
    </row>
    <row r="41" spans="1:8">
      <c r="A41" s="34">
        <v>2058</v>
      </c>
      <c r="B41" s="38">
        <v>5446924.6756898267</v>
      </c>
      <c r="C41" s="222">
        <v>9.9983521689712695E-3</v>
      </c>
      <c r="D41" s="21">
        <v>53921.148513215594</v>
      </c>
      <c r="E41" s="22">
        <v>37414.329154479703</v>
      </c>
      <c r="F41" s="38">
        <v>16506.819358734931</v>
      </c>
      <c r="G41" s="39">
        <v>78932.596704894037</v>
      </c>
      <c r="H41" s="40">
        <v>41518.267550414312</v>
      </c>
    </row>
    <row r="42" spans="1:8">
      <c r="A42" s="34">
        <v>2059</v>
      </c>
      <c r="B42" s="38">
        <v>5501087.9967930727</v>
      </c>
      <c r="C42" s="222">
        <v>9.943835159862191E-3</v>
      </c>
      <c r="D42" s="21">
        <v>54163.321103245951</v>
      </c>
      <c r="E42" s="22">
        <v>37594.662631798201</v>
      </c>
      <c r="F42" s="38">
        <v>16568.658471449548</v>
      </c>
      <c r="G42" s="39">
        <v>79717.336963206777</v>
      </c>
      <c r="H42" s="40">
        <v>42122.674331408598</v>
      </c>
    </row>
    <row r="43" spans="1:8">
      <c r="A43" s="34">
        <v>2060</v>
      </c>
      <c r="B43" s="38">
        <v>5555423.3721999219</v>
      </c>
      <c r="C43" s="222">
        <v>9.8772052798510312E-3</v>
      </c>
      <c r="D43" s="21">
        <v>54335.375406849198</v>
      </c>
      <c r="E43" s="22">
        <v>37730.271641153202</v>
      </c>
      <c r="F43" s="38">
        <v>16605.103765692846</v>
      </c>
      <c r="G43" s="39">
        <v>80485.326917369734</v>
      </c>
      <c r="H43" s="40">
        <v>42755.055276216473</v>
      </c>
    </row>
    <row r="44" spans="1:8">
      <c r="A44" s="34">
        <v>2061</v>
      </c>
      <c r="B44" s="38">
        <v>5609942.5481417272</v>
      </c>
      <c r="C44" s="222">
        <v>9.8136851665755476E-3</v>
      </c>
      <c r="D44" s="21">
        <v>54519.175941805355</v>
      </c>
      <c r="E44" s="22">
        <v>37808.646887930197</v>
      </c>
      <c r="F44" s="38">
        <v>16710.52905387892</v>
      </c>
      <c r="G44" s="39">
        <v>81229.378738841537</v>
      </c>
      <c r="H44" s="40">
        <v>43420.731850911397</v>
      </c>
    </row>
    <row r="45" spans="1:8">
      <c r="A45" s="34">
        <v>2062</v>
      </c>
      <c r="B45" s="38">
        <v>5664555.2011827324</v>
      </c>
      <c r="C45" s="222">
        <v>9.7349754605053906E-3</v>
      </c>
      <c r="D45" s="21">
        <v>54612.653041005135</v>
      </c>
      <c r="E45" s="22">
        <v>37825.492677454502</v>
      </c>
      <c r="F45" s="38">
        <v>16787.160363554518</v>
      </c>
      <c r="G45" s="39">
        <v>81944.168079863448</v>
      </c>
      <c r="H45" s="40">
        <v>44118.675402408997</v>
      </c>
    </row>
    <row r="46" spans="1:8">
      <c r="A46" s="34">
        <v>2063</v>
      </c>
      <c r="B46" s="38">
        <v>5719145.3216741234</v>
      </c>
      <c r="C46" s="222">
        <v>9.6371415852727349E-3</v>
      </c>
      <c r="D46" s="21">
        <v>54590.120491391048</v>
      </c>
      <c r="E46" s="22">
        <v>37773.755643101496</v>
      </c>
      <c r="F46" s="38">
        <v>16816.364848284735</v>
      </c>
      <c r="G46" s="39">
        <v>82624.152702053689</v>
      </c>
      <c r="H46" s="40">
        <v>44850.397058952178</v>
      </c>
    </row>
    <row r="47" spans="1:8">
      <c r="A47" s="34">
        <v>2064</v>
      </c>
      <c r="B47" s="38">
        <v>5773599.4560417198</v>
      </c>
      <c r="C47" s="222">
        <v>9.5213762380244038E-3</v>
      </c>
      <c r="D47" s="21">
        <v>54454.134367596358</v>
      </c>
      <c r="E47" s="22">
        <v>37649.675232580397</v>
      </c>
      <c r="F47" s="38">
        <v>16804.45913501492</v>
      </c>
      <c r="G47" s="39">
        <v>83266.402862112096</v>
      </c>
      <c r="H47" s="40">
        <v>45616.727629531684</v>
      </c>
    </row>
    <row r="48" spans="1:8">
      <c r="A48" s="42">
        <v>2065</v>
      </c>
      <c r="B48" s="43">
        <v>5827809.8682021918</v>
      </c>
      <c r="C48" s="223">
        <v>9.3893614500299982E-3</v>
      </c>
      <c r="D48" s="19">
        <v>54210.412160472013</v>
      </c>
      <c r="E48" s="24">
        <v>37452.436449205597</v>
      </c>
      <c r="F48" s="43">
        <v>16757.975711269908</v>
      </c>
      <c r="G48" s="44">
        <v>83868.030913116774</v>
      </c>
      <c r="H48" s="45">
        <v>46415.594463911177</v>
      </c>
    </row>
    <row r="49" spans="1:8">
      <c r="A49" s="41"/>
      <c r="B49" s="41"/>
      <c r="C49" s="41"/>
      <c r="D49" s="41"/>
      <c r="E49" s="41"/>
      <c r="F49" s="41"/>
      <c r="G49" s="41"/>
      <c r="H49" s="41"/>
    </row>
    <row r="50" spans="1:8">
      <c r="A50" s="1040" t="s">
        <v>484</v>
      </c>
      <c r="B50" s="1040"/>
      <c r="C50" s="1040"/>
      <c r="D50" s="1040"/>
      <c r="E50" s="1040"/>
      <c r="F50" s="1040"/>
      <c r="G50" s="1040"/>
      <c r="H50" s="1040"/>
    </row>
    <row r="51" spans="1:8">
      <c r="A51" s="328"/>
      <c r="B51" s="328"/>
      <c r="C51" s="328"/>
      <c r="D51" s="328"/>
      <c r="E51" s="328"/>
      <c r="F51" s="328"/>
      <c r="G51" s="328"/>
      <c r="H51" s="328"/>
    </row>
    <row r="52" spans="1:8">
      <c r="A52" s="1041" t="s">
        <v>6</v>
      </c>
      <c r="B52" s="1041"/>
      <c r="C52" s="1041"/>
      <c r="D52" s="1041"/>
      <c r="E52" s="1041"/>
      <c r="F52" s="1041"/>
      <c r="G52" s="1041"/>
      <c r="H52" s="1041"/>
    </row>
  </sheetData>
  <mergeCells count="2">
    <mergeCell ref="A50:H50"/>
    <mergeCell ref="A52:H52"/>
  </mergeCells>
  <printOptions horizontalCentered="1"/>
  <pageMargins left="0.7" right="0.7" top="1" bottom="1" header="0.5" footer="0.5"/>
  <pageSetup scale="98" orientation="portrait" verticalDpi="1200" r:id="rId1"/>
  <headerFooter scaleWithDoc="0">
    <oddHeader>&amp;C&amp;"-,Bold"Table 2.2
Utah Population Projections by Components of Change</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39"/>
  <sheetViews>
    <sheetView view="pageLayout" topLeftCell="A16" zoomScaleNormal="100" zoomScaleSheetLayoutView="100" workbookViewId="0">
      <selection activeCell="D6" sqref="D6"/>
    </sheetView>
  </sheetViews>
  <sheetFormatPr defaultColWidth="19.85546875" defaultRowHeight="12.75"/>
  <cols>
    <col min="1" max="1" width="11.28515625" style="562" bestFit="1" customWidth="1"/>
    <col min="2" max="7" width="8.85546875" style="562" customWidth="1"/>
    <col min="8" max="8" width="13.42578125" style="562" bestFit="1" customWidth="1"/>
    <col min="9" max="9" width="9.140625" style="562" customWidth="1"/>
    <col min="10" max="16384" width="19.85546875" style="562"/>
  </cols>
  <sheetData>
    <row r="1" spans="1:9" s="577" customFormat="1" ht="13.5" customHeight="1">
      <c r="A1" s="1164" t="s">
        <v>520</v>
      </c>
      <c r="B1" s="1161" t="s">
        <v>591</v>
      </c>
      <c r="C1" s="1162"/>
      <c r="D1" s="1162"/>
      <c r="E1" s="1162"/>
      <c r="F1" s="1162"/>
      <c r="G1" s="1163"/>
      <c r="H1" s="1158" t="s">
        <v>603</v>
      </c>
      <c r="I1" s="1159" t="s">
        <v>602</v>
      </c>
    </row>
    <row r="2" spans="1:9" s="577" customFormat="1">
      <c r="A2" s="1165"/>
      <c r="B2" s="580">
        <v>2012</v>
      </c>
      <c r="C2" s="579">
        <f>B2+1</f>
        <v>2013</v>
      </c>
      <c r="D2" s="579">
        <f>C2+1</f>
        <v>2014</v>
      </c>
      <c r="E2" s="579">
        <v>2015</v>
      </c>
      <c r="F2" s="579">
        <v>2016</v>
      </c>
      <c r="G2" s="578">
        <v>2017</v>
      </c>
      <c r="H2" s="1158"/>
      <c r="I2" s="1159"/>
    </row>
    <row r="3" spans="1:9">
      <c r="A3" s="575" t="s">
        <v>159</v>
      </c>
      <c r="B3" s="576">
        <v>83.155276999999998</v>
      </c>
      <c r="C3" s="576">
        <v>108.76220000000001</v>
      </c>
      <c r="D3" s="576">
        <v>105.333033</v>
      </c>
      <c r="E3" s="576">
        <v>108.620696</v>
      </c>
      <c r="F3" s="576">
        <v>119.784887</v>
      </c>
      <c r="G3" s="576">
        <v>99.637223000000006</v>
      </c>
      <c r="H3" s="573">
        <v>-16.819871441711996</v>
      </c>
      <c r="I3" s="572">
        <v>0.16325489266479043</v>
      </c>
    </row>
    <row r="4" spans="1:9">
      <c r="A4" s="575" t="s">
        <v>158</v>
      </c>
      <c r="B4" s="574">
        <v>525.98462800000004</v>
      </c>
      <c r="C4" s="574">
        <v>565.48226699999998</v>
      </c>
      <c r="D4" s="574">
        <v>565.78755999999998</v>
      </c>
      <c r="E4" s="574">
        <v>642.18573500000002</v>
      </c>
      <c r="F4" s="574">
        <v>705.40115100000003</v>
      </c>
      <c r="G4" s="574">
        <v>769.24899000000005</v>
      </c>
      <c r="H4" s="573">
        <v>9.0512808080178466</v>
      </c>
      <c r="I4" s="572">
        <v>1.2604090872238425</v>
      </c>
    </row>
    <row r="5" spans="1:9">
      <c r="A5" s="575" t="s">
        <v>157</v>
      </c>
      <c r="B5" s="574">
        <v>1370.3986990000001</v>
      </c>
      <c r="C5" s="574">
        <v>1446.5176200000001</v>
      </c>
      <c r="D5" s="574">
        <v>1514.7476300000001</v>
      </c>
      <c r="E5" s="574">
        <v>1631.257122</v>
      </c>
      <c r="F5" s="574">
        <v>1726.7451349999999</v>
      </c>
      <c r="G5" s="574">
        <v>1874.2792400000001</v>
      </c>
      <c r="H5" s="573">
        <v>8.5440579509726167</v>
      </c>
      <c r="I5" s="572">
        <v>3.0709934192971735</v>
      </c>
    </row>
    <row r="6" spans="1:9">
      <c r="A6" s="575" t="s">
        <v>156</v>
      </c>
      <c r="B6" s="574">
        <v>419.959566</v>
      </c>
      <c r="C6" s="574">
        <v>403.61417</v>
      </c>
      <c r="D6" s="574">
        <v>425.13301100000001</v>
      </c>
      <c r="E6" s="574">
        <v>390.43697300000002</v>
      </c>
      <c r="F6" s="574">
        <v>362.10373299999998</v>
      </c>
      <c r="G6" s="574">
        <v>382.96332000000001</v>
      </c>
      <c r="H6" s="573">
        <v>5.7606661017217453</v>
      </c>
      <c r="I6" s="572">
        <v>0.62748271999864735</v>
      </c>
    </row>
    <row r="7" spans="1:9">
      <c r="A7" s="575" t="s">
        <v>155</v>
      </c>
      <c r="B7" s="574">
        <v>15.390662000000001</v>
      </c>
      <c r="C7" s="574">
        <v>18.710296</v>
      </c>
      <c r="D7" s="574">
        <v>16.446258</v>
      </c>
      <c r="E7" s="574">
        <v>18.339390999999999</v>
      </c>
      <c r="F7" s="574">
        <v>16.66564</v>
      </c>
      <c r="G7" s="574">
        <v>19.516432999999999</v>
      </c>
      <c r="H7" s="573">
        <v>17.105811718001828</v>
      </c>
      <c r="I7" s="572">
        <v>3.1977538902449879E-2</v>
      </c>
    </row>
    <row r="8" spans="1:9">
      <c r="A8" s="575" t="s">
        <v>154</v>
      </c>
      <c r="B8" s="574">
        <v>4001.7098540000002</v>
      </c>
      <c r="C8" s="574">
        <v>4268.1951669999999</v>
      </c>
      <c r="D8" s="574">
        <v>4550.8280269999996</v>
      </c>
      <c r="E8" s="574">
        <v>4897.8294230000001</v>
      </c>
      <c r="F8" s="574">
        <v>5141.6172530000003</v>
      </c>
      <c r="G8" s="574">
        <v>5483.4776030000003</v>
      </c>
      <c r="H8" s="573">
        <v>6.6488875616039556</v>
      </c>
      <c r="I8" s="572">
        <v>8.9846396813723661</v>
      </c>
    </row>
    <row r="9" spans="1:9">
      <c r="A9" s="575" t="s">
        <v>153</v>
      </c>
      <c r="B9" s="574">
        <v>830.25293399999998</v>
      </c>
      <c r="C9" s="574">
        <v>876.614645</v>
      </c>
      <c r="D9" s="574">
        <v>895.53722300000004</v>
      </c>
      <c r="E9" s="574">
        <v>443.74325199999998</v>
      </c>
      <c r="F9" s="574">
        <v>370.86226399999998</v>
      </c>
      <c r="G9" s="574">
        <v>480.47511400000002</v>
      </c>
      <c r="H9" s="573">
        <v>29.556215511859165</v>
      </c>
      <c r="I9" s="572">
        <v>0.78725511211982424</v>
      </c>
    </row>
    <row r="10" spans="1:9">
      <c r="A10" s="575" t="s">
        <v>152</v>
      </c>
      <c r="B10" s="574">
        <v>141.94891100000001</v>
      </c>
      <c r="C10" s="574">
        <v>127.727564</v>
      </c>
      <c r="D10" s="574">
        <v>139.40118699999999</v>
      </c>
      <c r="E10" s="574">
        <v>127.62250400000001</v>
      </c>
      <c r="F10" s="574">
        <v>135.43020200000001</v>
      </c>
      <c r="G10" s="574">
        <v>129.59170700000001</v>
      </c>
      <c r="H10" s="573">
        <v>-4.3110730943161313</v>
      </c>
      <c r="I10" s="572">
        <v>0.21233510508951026</v>
      </c>
    </row>
    <row r="11" spans="1:9">
      <c r="A11" s="575" t="s">
        <v>151</v>
      </c>
      <c r="B11" s="574">
        <v>121.978973</v>
      </c>
      <c r="C11" s="574">
        <v>111.09369100000001</v>
      </c>
      <c r="D11" s="574">
        <v>120.704435</v>
      </c>
      <c r="E11" s="574">
        <v>128.86425299999999</v>
      </c>
      <c r="F11" s="574">
        <v>139.28008399999999</v>
      </c>
      <c r="G11" s="574">
        <v>154.474763</v>
      </c>
      <c r="H11" s="573">
        <v>10.909441295282395</v>
      </c>
      <c r="I11" s="572">
        <v>0.2531058182240179</v>
      </c>
    </row>
    <row r="12" spans="1:9">
      <c r="A12" s="575" t="s">
        <v>150</v>
      </c>
      <c r="B12" s="574">
        <v>310.20159200000001</v>
      </c>
      <c r="C12" s="574">
        <v>336.29036200000002</v>
      </c>
      <c r="D12" s="574">
        <v>390.26977399999998</v>
      </c>
      <c r="E12" s="574">
        <v>367.74448599999999</v>
      </c>
      <c r="F12" s="574">
        <v>389.67573800000002</v>
      </c>
      <c r="G12" s="574">
        <v>424.5496</v>
      </c>
      <c r="H12" s="573">
        <v>8.9494568430123813</v>
      </c>
      <c r="I12" s="572">
        <v>0.69562154877479576</v>
      </c>
    </row>
    <row r="13" spans="1:9">
      <c r="A13" s="575" t="s">
        <v>149</v>
      </c>
      <c r="B13" s="574">
        <v>593.515715</v>
      </c>
      <c r="C13" s="574">
        <v>642.54812800000002</v>
      </c>
      <c r="D13" s="574">
        <v>656.57151899999997</v>
      </c>
      <c r="E13" s="574">
        <v>723.48096499999997</v>
      </c>
      <c r="F13" s="574">
        <v>784.55449999999996</v>
      </c>
      <c r="G13" s="574">
        <v>842.14595799999995</v>
      </c>
      <c r="H13" s="573">
        <v>7.3406574049349027</v>
      </c>
      <c r="I13" s="572">
        <v>1.3798502591885473</v>
      </c>
    </row>
    <row r="14" spans="1:9">
      <c r="A14" s="575" t="s">
        <v>148</v>
      </c>
      <c r="B14" s="574">
        <v>111.08313099999999</v>
      </c>
      <c r="C14" s="574">
        <v>89.241361999999995</v>
      </c>
      <c r="D14" s="574">
        <v>96.864626999999999</v>
      </c>
      <c r="E14" s="574">
        <v>107.04576299999999</v>
      </c>
      <c r="F14" s="574">
        <v>108.55967200000001</v>
      </c>
      <c r="G14" s="574">
        <v>116.80445</v>
      </c>
      <c r="H14" s="573">
        <v>7.5946968594378106</v>
      </c>
      <c r="I14" s="572">
        <v>0.19138327397502716</v>
      </c>
    </row>
    <row r="15" spans="1:9">
      <c r="A15" s="575" t="s">
        <v>147</v>
      </c>
      <c r="B15" s="574">
        <v>152.39013700000001</v>
      </c>
      <c r="C15" s="574">
        <v>157.30444800000001</v>
      </c>
      <c r="D15" s="574">
        <v>164.65745100000001</v>
      </c>
      <c r="E15" s="574">
        <v>180.63660300000001</v>
      </c>
      <c r="F15" s="574">
        <v>195.52834999999999</v>
      </c>
      <c r="G15" s="574">
        <v>216.41607300000001</v>
      </c>
      <c r="H15" s="573">
        <v>10.682708159711884</v>
      </c>
      <c r="I15" s="572">
        <v>0.35459622121895601</v>
      </c>
    </row>
    <row r="16" spans="1:9">
      <c r="A16" s="575" t="s">
        <v>146</v>
      </c>
      <c r="B16" s="574">
        <v>159.46293</v>
      </c>
      <c r="C16" s="574">
        <v>179.757203</v>
      </c>
      <c r="D16" s="574">
        <v>193.271119</v>
      </c>
      <c r="E16" s="574">
        <v>169.01307800000001</v>
      </c>
      <c r="F16" s="574">
        <v>181.63803300000001</v>
      </c>
      <c r="G16" s="574">
        <v>189.621734</v>
      </c>
      <c r="H16" s="573">
        <v>4.3953905843056473</v>
      </c>
      <c r="I16" s="572">
        <v>0.31069388426332833</v>
      </c>
    </row>
    <row r="17" spans="1:9">
      <c r="A17" s="575" t="s">
        <v>145</v>
      </c>
      <c r="B17" s="574">
        <v>72.900999999999996</v>
      </c>
      <c r="C17" s="574">
        <v>75.618369999999999</v>
      </c>
      <c r="D17" s="574">
        <v>93.314785000000001</v>
      </c>
      <c r="E17" s="574">
        <v>104.37437</v>
      </c>
      <c r="F17" s="574">
        <v>107.10545399999999</v>
      </c>
      <c r="G17" s="574">
        <v>120.168302</v>
      </c>
      <c r="H17" s="573">
        <v>12.196249128452408</v>
      </c>
      <c r="I17" s="572">
        <v>0.19689492193816077</v>
      </c>
    </row>
    <row r="18" spans="1:9">
      <c r="A18" s="575" t="s">
        <v>144</v>
      </c>
      <c r="B18" s="574">
        <v>8.3129340000000003</v>
      </c>
      <c r="C18" s="574">
        <v>8.2397530000000003</v>
      </c>
      <c r="D18" s="574">
        <v>9.9876380000000005</v>
      </c>
      <c r="E18" s="574">
        <v>9.9498169999999995</v>
      </c>
      <c r="F18" s="574">
        <v>9.1072089999999992</v>
      </c>
      <c r="G18" s="574">
        <v>9.5626060000000006</v>
      </c>
      <c r="H18" s="573">
        <v>5.0004013304185913</v>
      </c>
      <c r="I18" s="572">
        <v>1.5668263015777558E-2</v>
      </c>
    </row>
    <row r="19" spans="1:9">
      <c r="A19" s="575" t="s">
        <v>143</v>
      </c>
      <c r="B19" s="574">
        <v>26.768511</v>
      </c>
      <c r="C19" s="574">
        <v>29.66094</v>
      </c>
      <c r="D19" s="574">
        <v>19.625845999999999</v>
      </c>
      <c r="E19" s="574">
        <v>36.525556999999999</v>
      </c>
      <c r="F19" s="574">
        <v>39.811991999999996</v>
      </c>
      <c r="G19" s="574">
        <v>46.908068999999998</v>
      </c>
      <c r="H19" s="573">
        <v>17.823968717767258</v>
      </c>
      <c r="I19" s="572">
        <v>7.6858542812936304E-2</v>
      </c>
    </row>
    <row r="20" spans="1:9">
      <c r="A20" s="575" t="s">
        <v>142</v>
      </c>
      <c r="B20" s="574">
        <v>21387.821486000001</v>
      </c>
      <c r="C20" s="574">
        <v>21986.132638999999</v>
      </c>
      <c r="D20" s="574">
        <v>22940.972955000001</v>
      </c>
      <c r="E20" s="574">
        <v>24256.514564000001</v>
      </c>
      <c r="F20" s="574">
        <v>25415.491168</v>
      </c>
      <c r="G20" s="574">
        <v>27084.520650999999</v>
      </c>
      <c r="H20" s="573">
        <v>6.5669770927009763</v>
      </c>
      <c r="I20" s="572">
        <v>44.377797560218077</v>
      </c>
    </row>
    <row r="21" spans="1:9">
      <c r="A21" s="575" t="s">
        <v>141</v>
      </c>
      <c r="B21" s="574">
        <v>205.12760499999999</v>
      </c>
      <c r="C21" s="574">
        <v>212.07772700000001</v>
      </c>
      <c r="D21" s="574">
        <v>184.64416600000001</v>
      </c>
      <c r="E21" s="574">
        <v>150.44397000000001</v>
      </c>
      <c r="F21" s="574">
        <v>156.523067</v>
      </c>
      <c r="G21" s="574">
        <v>158.32816</v>
      </c>
      <c r="H21" s="573">
        <v>1.1532440774368435</v>
      </c>
      <c r="I21" s="572">
        <v>0.25941958224401501</v>
      </c>
    </row>
    <row r="22" spans="1:9">
      <c r="A22" s="575" t="s">
        <v>140</v>
      </c>
      <c r="B22" s="574">
        <v>209.27963199999999</v>
      </c>
      <c r="C22" s="574">
        <v>210.988494</v>
      </c>
      <c r="D22" s="574">
        <v>228.73849300000001</v>
      </c>
      <c r="E22" s="574">
        <v>237.462276</v>
      </c>
      <c r="F22" s="574">
        <v>246.42455000000001</v>
      </c>
      <c r="G22" s="574">
        <v>272.80643199999997</v>
      </c>
      <c r="H22" s="573">
        <v>10.705865953696559</v>
      </c>
      <c r="I22" s="572">
        <v>0.44699142984368845</v>
      </c>
    </row>
    <row r="23" spans="1:9">
      <c r="A23" s="575" t="s">
        <v>139</v>
      </c>
      <c r="B23" s="574">
        <v>323.21820500000001</v>
      </c>
      <c r="C23" s="574">
        <v>347.16543300000001</v>
      </c>
      <c r="D23" s="574">
        <v>376.41982200000001</v>
      </c>
      <c r="E23" s="574">
        <v>366.25763999999998</v>
      </c>
      <c r="F23" s="574">
        <v>364.97176999999999</v>
      </c>
      <c r="G23" s="574">
        <v>390.501732</v>
      </c>
      <c r="H23" s="573">
        <v>6.995051151490439</v>
      </c>
      <c r="I23" s="572">
        <v>0.63983435530991006</v>
      </c>
    </row>
    <row r="24" spans="1:9">
      <c r="A24" s="575" t="s">
        <v>138</v>
      </c>
      <c r="B24" s="574">
        <v>1360.9247359999999</v>
      </c>
      <c r="C24" s="574">
        <v>1469.7601529999999</v>
      </c>
      <c r="D24" s="574">
        <v>1570.9198799999999</v>
      </c>
      <c r="E24" s="574">
        <v>1743.686508</v>
      </c>
      <c r="F24" s="574">
        <v>1869.4197360000001</v>
      </c>
      <c r="G24" s="574">
        <v>2002.0716150000001</v>
      </c>
      <c r="H24" s="573">
        <v>7.0958852335557099</v>
      </c>
      <c r="I24" s="572">
        <v>3.2803803314956763</v>
      </c>
    </row>
    <row r="25" spans="1:9">
      <c r="A25" s="575" t="s">
        <v>137</v>
      </c>
      <c r="B25" s="574">
        <v>656.28935999999999</v>
      </c>
      <c r="C25" s="574">
        <v>618.948038</v>
      </c>
      <c r="D25" s="574">
        <v>633.73134600000003</v>
      </c>
      <c r="E25" s="574">
        <v>701.81867199999999</v>
      </c>
      <c r="F25" s="574">
        <v>694.34536900000001</v>
      </c>
      <c r="G25" s="574">
        <v>767.810112</v>
      </c>
      <c r="H25" s="573">
        <v>10.580432487913672</v>
      </c>
      <c r="I25" s="572">
        <v>1.2580514956895246</v>
      </c>
    </row>
    <row r="26" spans="1:9">
      <c r="A26" s="575" t="s">
        <v>136</v>
      </c>
      <c r="B26" s="574">
        <v>1649.607884</v>
      </c>
      <c r="C26" s="574">
        <v>1453.708803</v>
      </c>
      <c r="D26" s="574">
        <v>1470.012013</v>
      </c>
      <c r="E26" s="574">
        <v>974.47142699999995</v>
      </c>
      <c r="F26" s="574">
        <v>725.50647700000002</v>
      </c>
      <c r="G26" s="574">
        <v>909.58633299999997</v>
      </c>
      <c r="H26" s="573">
        <v>25.37259994716765</v>
      </c>
      <c r="I26" s="572">
        <v>1.490350841705768</v>
      </c>
    </row>
    <row r="27" spans="1:9">
      <c r="A27" s="575" t="s">
        <v>60</v>
      </c>
      <c r="B27" s="574">
        <v>6886.0698009999996</v>
      </c>
      <c r="C27" s="574">
        <v>7186.9249609999997</v>
      </c>
      <c r="D27" s="574">
        <v>7555.1203009999999</v>
      </c>
      <c r="E27" s="574">
        <v>8151.0755630000003</v>
      </c>
      <c r="F27" s="574">
        <v>8679.0934350000007</v>
      </c>
      <c r="G27" s="574">
        <v>9556.4942620000002</v>
      </c>
      <c r="H27" s="573">
        <v>10.109360310164694</v>
      </c>
      <c r="I27" s="572">
        <v>15.658248975832009</v>
      </c>
    </row>
    <row r="28" spans="1:9">
      <c r="A28" s="575" t="s">
        <v>135</v>
      </c>
      <c r="B28" s="574">
        <v>336.47538200000002</v>
      </c>
      <c r="C28" s="574">
        <v>386.246848</v>
      </c>
      <c r="D28" s="574">
        <v>429.459722</v>
      </c>
      <c r="E28" s="574">
        <v>474.04434400000002</v>
      </c>
      <c r="F28" s="574">
        <v>524.99266599999999</v>
      </c>
      <c r="G28" s="574">
        <v>595.13280399999996</v>
      </c>
      <c r="H28" s="573">
        <v>13.360212921526781</v>
      </c>
      <c r="I28" s="572">
        <v>0.97512093485700357</v>
      </c>
    </row>
    <row r="29" spans="1:9">
      <c r="A29" s="575" t="s">
        <v>57</v>
      </c>
      <c r="B29" s="574">
        <v>2306.4163440000002</v>
      </c>
      <c r="C29" s="574">
        <v>2555.2010749999999</v>
      </c>
      <c r="D29" s="574">
        <v>2733.7177459999998</v>
      </c>
      <c r="E29" s="574">
        <v>2970.9239790000001</v>
      </c>
      <c r="F29" s="574">
        <v>3247.0511080000001</v>
      </c>
      <c r="G29" s="574">
        <v>3608.645109</v>
      </c>
      <c r="H29" s="573">
        <v>11.136073593332551</v>
      </c>
      <c r="I29" s="572">
        <v>5.9127397592676374</v>
      </c>
    </row>
    <row r="30" spans="1:9">
      <c r="A30" s="575" t="s">
        <v>134</v>
      </c>
      <c r="B30" s="574">
        <v>34.559927000000002</v>
      </c>
      <c r="C30" s="574">
        <v>39.365960000000001</v>
      </c>
      <c r="D30" s="574">
        <v>39.518586999999997</v>
      </c>
      <c r="E30" s="574">
        <v>43.552636999999997</v>
      </c>
      <c r="F30" s="574">
        <v>47.835270000000001</v>
      </c>
      <c r="G30" s="574">
        <v>54.977983999999999</v>
      </c>
      <c r="H30" s="573">
        <v>14.931898576092495</v>
      </c>
      <c r="I30" s="572">
        <v>9.0081042070457598E-2</v>
      </c>
    </row>
    <row r="31" spans="1:9">
      <c r="A31" s="575" t="s">
        <v>133</v>
      </c>
      <c r="B31" s="574">
        <v>3341.9602420000001</v>
      </c>
      <c r="C31" s="574">
        <v>3527.3429249999999</v>
      </c>
      <c r="D31" s="574">
        <v>3719.4541789999998</v>
      </c>
      <c r="E31" s="574">
        <v>3926.991552</v>
      </c>
      <c r="F31" s="574">
        <v>4115.4156929999999</v>
      </c>
      <c r="G31" s="574">
        <v>4387.0444450000005</v>
      </c>
      <c r="H31" s="573">
        <v>6.6002749725141863</v>
      </c>
      <c r="I31" s="572">
        <v>7.1881416243820855</v>
      </c>
    </row>
    <row r="32" spans="1:9">
      <c r="A32" s="575" t="s">
        <v>601</v>
      </c>
      <c r="B32" s="574">
        <v>-111.98612799999999</v>
      </c>
      <c r="C32" s="574">
        <v>-35.195735999999997</v>
      </c>
      <c r="D32" s="574">
        <v>-132.027739</v>
      </c>
      <c r="E32" s="574">
        <v>-151.636088</v>
      </c>
      <c r="F32" s="574">
        <v>-118.50746100000001</v>
      </c>
      <c r="G32" s="574">
        <v>-116.06898700000001</v>
      </c>
      <c r="H32" s="573">
        <v>-2.0576544121555296</v>
      </c>
      <c r="I32" s="572">
        <v>-0.19017822299599774</v>
      </c>
    </row>
    <row r="33" spans="1:9">
      <c r="A33" s="571" t="s">
        <v>14</v>
      </c>
      <c r="B33" s="570">
        <v>47531.179930000006</v>
      </c>
      <c r="C33" s="570">
        <v>49404.045505999995</v>
      </c>
      <c r="D33" s="570">
        <v>51709.162594000009</v>
      </c>
      <c r="E33" s="570">
        <v>53933.277032000005</v>
      </c>
      <c r="F33" s="570">
        <v>56502.434145000014</v>
      </c>
      <c r="G33" s="570">
        <v>61031.691836999998</v>
      </c>
      <c r="H33" s="569">
        <v>8.0160399468396815</v>
      </c>
      <c r="I33" s="568">
        <v>100</v>
      </c>
    </row>
    <row r="34" spans="1:9">
      <c r="A34" s="567"/>
      <c r="B34" s="565"/>
      <c r="C34" s="565"/>
      <c r="D34" s="565"/>
      <c r="E34" s="565"/>
      <c r="F34" s="565"/>
      <c r="G34" s="565"/>
      <c r="H34" s="565"/>
      <c r="I34" s="565"/>
    </row>
    <row r="35" spans="1:9" ht="25.5" customHeight="1">
      <c r="A35" s="1160" t="s">
        <v>600</v>
      </c>
      <c r="B35" s="1160"/>
      <c r="C35" s="1160"/>
      <c r="D35" s="1160"/>
      <c r="E35" s="1160"/>
      <c r="F35" s="1160"/>
      <c r="G35" s="1160"/>
      <c r="H35" s="1160"/>
      <c r="I35" s="1160"/>
    </row>
    <row r="36" spans="1:9" ht="13.5" customHeight="1">
      <c r="A36" s="566"/>
      <c r="B36" s="566"/>
      <c r="C36" s="566"/>
      <c r="D36" s="566"/>
      <c r="E36" s="566"/>
      <c r="F36" s="566"/>
      <c r="G36" s="566"/>
      <c r="H36" s="566"/>
      <c r="I36" s="566"/>
    </row>
    <row r="37" spans="1:9">
      <c r="A37" s="1157" t="s">
        <v>593</v>
      </c>
      <c r="B37" s="1157"/>
      <c r="C37" s="1157"/>
      <c r="D37" s="1157"/>
      <c r="E37" s="1157"/>
      <c r="F37" s="1157"/>
      <c r="G37" s="1157"/>
      <c r="H37" s="1157"/>
      <c r="I37" s="1157"/>
    </row>
    <row r="38" spans="1:9">
      <c r="A38" s="563"/>
      <c r="B38" s="563"/>
      <c r="C38" s="563"/>
      <c r="D38" s="565"/>
      <c r="E38" s="565"/>
      <c r="F38" s="565"/>
      <c r="G38" s="565"/>
      <c r="H38" s="564"/>
      <c r="I38" s="564"/>
    </row>
    <row r="39" spans="1:9">
      <c r="A39" s="563"/>
      <c r="B39" s="563"/>
      <c r="C39" s="563"/>
      <c r="D39" s="563"/>
      <c r="E39" s="563"/>
      <c r="F39" s="563"/>
      <c r="G39" s="563"/>
      <c r="H39" s="563"/>
      <c r="I39" s="563"/>
    </row>
  </sheetData>
  <mergeCells count="6">
    <mergeCell ref="A37:I37"/>
    <mergeCell ref="H1:H2"/>
    <mergeCell ref="I1:I2"/>
    <mergeCell ref="A35:I35"/>
    <mergeCell ref="B1:G1"/>
    <mergeCell ref="A1:A2"/>
  </mergeCells>
  <printOptions horizontalCentered="1"/>
  <pageMargins left="0.7" right="0.7" top="1" bottom="1" header="0.5" footer="0.5"/>
  <pageSetup orientation="portrait" r:id="rId1"/>
  <headerFooter scaleWithDoc="0" alignWithMargins="0">
    <oddHeader>&amp;C&amp;"-,Bold"Table 6.2
Utah Taxable Sales by County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B54"/>
  <sheetViews>
    <sheetView view="pageLayout" topLeftCell="C28" zoomScaleNormal="100" workbookViewId="0">
      <selection activeCell="G7" sqref="G7"/>
    </sheetView>
  </sheetViews>
  <sheetFormatPr defaultColWidth="7.7109375" defaultRowHeight="12.75"/>
  <cols>
    <col min="1" max="1" width="27.28515625" style="581" bestFit="1" customWidth="1"/>
    <col min="2" max="5" width="7.85546875" style="581" bestFit="1" customWidth="1"/>
    <col min="6" max="6" width="10.28515625" style="581" customWidth="1"/>
    <col min="7" max="15" width="7.85546875" style="581" bestFit="1" customWidth="1"/>
    <col min="16" max="17" width="6.85546875" style="581" bestFit="1" customWidth="1"/>
    <col min="18" max="18" width="7.42578125" style="581" bestFit="1" customWidth="1"/>
    <col min="19" max="19" width="8.42578125" style="581" customWidth="1"/>
    <col min="20" max="20" width="11.42578125" style="581" customWidth="1"/>
    <col min="21" max="22" width="7.7109375" style="581"/>
    <col min="23" max="23" width="14.7109375" style="581" customWidth="1"/>
    <col min="24" max="24" width="13.42578125" style="581" customWidth="1"/>
    <col min="25" max="26" width="7.7109375" style="581"/>
    <col min="27" max="28" width="9.7109375" style="581" bestFit="1" customWidth="1"/>
    <col min="29" max="16384" width="7.7109375" style="581"/>
  </cols>
  <sheetData>
    <row r="1" spans="1:24">
      <c r="B1" s="654"/>
      <c r="C1" s="654"/>
      <c r="D1" s="654"/>
      <c r="E1" s="654"/>
      <c r="F1" s="654"/>
      <c r="G1" s="654"/>
      <c r="H1" s="653"/>
      <c r="I1" s="653"/>
      <c r="J1" s="652" t="s">
        <v>517</v>
      </c>
      <c r="Q1" s="599" t="s">
        <v>517</v>
      </c>
      <c r="R1" s="651" t="s">
        <v>517</v>
      </c>
      <c r="S1" s="651" t="s">
        <v>517</v>
      </c>
    </row>
    <row r="2" spans="1:24">
      <c r="A2" s="650" t="s">
        <v>639</v>
      </c>
      <c r="B2" s="649">
        <v>2003</v>
      </c>
      <c r="C2" s="648">
        <v>2004</v>
      </c>
      <c r="D2" s="648">
        <v>2005</v>
      </c>
      <c r="E2" s="648">
        <v>2006</v>
      </c>
      <c r="F2" s="648">
        <v>2007</v>
      </c>
      <c r="G2" s="648">
        <v>2008</v>
      </c>
      <c r="H2" s="648">
        <v>2009</v>
      </c>
      <c r="I2" s="648">
        <v>2010</v>
      </c>
      <c r="J2" s="648">
        <v>2011</v>
      </c>
      <c r="K2" s="648">
        <v>2012</v>
      </c>
      <c r="L2" s="648">
        <v>2013</v>
      </c>
      <c r="M2" s="648">
        <v>2014</v>
      </c>
      <c r="N2" s="648">
        <v>2015</v>
      </c>
      <c r="O2" s="648">
        <v>2016</v>
      </c>
      <c r="P2" s="648">
        <v>2017</v>
      </c>
      <c r="Q2" s="648">
        <v>2018</v>
      </c>
      <c r="R2" s="648" t="s">
        <v>538</v>
      </c>
      <c r="S2" s="647" t="s">
        <v>638</v>
      </c>
    </row>
    <row r="3" spans="1:24">
      <c r="A3" s="615" t="s">
        <v>637</v>
      </c>
      <c r="B3" s="645">
        <v>1443.9741802099995</v>
      </c>
      <c r="C3" s="645">
        <v>1501.9377382699997</v>
      </c>
      <c r="D3" s="645">
        <v>1634.5220837200004</v>
      </c>
      <c r="E3" s="645">
        <v>1806.2644228100003</v>
      </c>
      <c r="F3" s="645">
        <v>1857.8134102600004</v>
      </c>
      <c r="G3" s="645">
        <v>1739.3846295999967</v>
      </c>
      <c r="H3" s="645">
        <v>1547.4727472399977</v>
      </c>
      <c r="I3" s="645">
        <v>1402.670262169999</v>
      </c>
      <c r="J3" s="646">
        <v>1601.3994903100008</v>
      </c>
      <c r="K3" s="645">
        <v>1582.5302059999999</v>
      </c>
      <c r="L3" s="645">
        <v>1615.9364969999999</v>
      </c>
      <c r="M3" s="645">
        <v>1656.806</v>
      </c>
      <c r="N3" s="644">
        <v>1714.954</v>
      </c>
      <c r="O3" s="644">
        <v>1778.52423</v>
      </c>
      <c r="P3" s="618">
        <v>1856.7535210000001</v>
      </c>
      <c r="Q3" s="611">
        <v>2018.7467770000001</v>
      </c>
      <c r="R3" s="611">
        <v>2139.4860050000002</v>
      </c>
      <c r="S3" s="610">
        <v>2240.9535449999998</v>
      </c>
    </row>
    <row r="4" spans="1:24">
      <c r="A4" s="642" t="s">
        <v>636</v>
      </c>
      <c r="B4" s="614">
        <v>28.955415039999998</v>
      </c>
      <c r="C4" s="614">
        <v>39.11667516</v>
      </c>
      <c r="D4" s="614">
        <v>41.987327189999995</v>
      </c>
      <c r="E4" s="614">
        <v>100.15920876</v>
      </c>
      <c r="F4" s="614">
        <v>250.00211356</v>
      </c>
      <c r="G4" s="614">
        <v>325.32359604999999</v>
      </c>
      <c r="H4" s="614">
        <v>276.31953797000006</v>
      </c>
      <c r="I4" s="614">
        <v>301.04738448000001</v>
      </c>
      <c r="J4" s="614">
        <v>189.16678580000001</v>
      </c>
      <c r="K4" s="614">
        <v>332.1</v>
      </c>
      <c r="L4" s="614">
        <v>422.1</v>
      </c>
      <c r="M4" s="612">
        <v>452.47800000000001</v>
      </c>
      <c r="N4" s="634">
        <v>495.75299999999999</v>
      </c>
      <c r="O4" s="634">
        <v>543.07630700000004</v>
      </c>
      <c r="P4" s="643">
        <v>585.36344099999997</v>
      </c>
      <c r="Q4" s="611">
        <v>643.53321500000004</v>
      </c>
      <c r="R4" s="611">
        <v>686.60377200000005</v>
      </c>
      <c r="S4" s="610">
        <v>712.41267100000005</v>
      </c>
    </row>
    <row r="5" spans="1:24">
      <c r="A5" s="642" t="s">
        <v>635</v>
      </c>
      <c r="B5" s="614">
        <v>1472.9295952499995</v>
      </c>
      <c r="C5" s="614">
        <v>1541.0544134299998</v>
      </c>
      <c r="D5" s="614">
        <v>1676.5094109100005</v>
      </c>
      <c r="E5" s="614">
        <v>1906.4236315700002</v>
      </c>
      <c r="F5" s="614">
        <v>2107.8155238200006</v>
      </c>
      <c r="G5" s="614">
        <v>2064.7082256499966</v>
      </c>
      <c r="H5" s="614">
        <v>1823.7922852099978</v>
      </c>
      <c r="I5" s="614">
        <v>1703.7176466499991</v>
      </c>
      <c r="J5" s="614">
        <v>1790.5662761100009</v>
      </c>
      <c r="K5" s="614">
        <v>1914.6302059999998</v>
      </c>
      <c r="L5" s="614">
        <v>2038.0364970000001</v>
      </c>
      <c r="M5" s="614">
        <v>2109.2840000000001</v>
      </c>
      <c r="N5" s="614">
        <v>2210.7069999999999</v>
      </c>
      <c r="O5" s="612">
        <v>2321.6005370000003</v>
      </c>
      <c r="P5" s="612">
        <v>2442.1169620000001</v>
      </c>
      <c r="Q5" s="612">
        <v>2662.2799920000002</v>
      </c>
      <c r="R5" s="612">
        <v>2826.0897770000001</v>
      </c>
      <c r="S5" s="630">
        <v>2953.3662159999999</v>
      </c>
    </row>
    <row r="6" spans="1:24">
      <c r="A6" s="615" t="s">
        <v>634</v>
      </c>
      <c r="B6" s="614">
        <v>0</v>
      </c>
      <c r="C6" s="614">
        <v>0</v>
      </c>
      <c r="D6" s="614">
        <v>11.65234598</v>
      </c>
      <c r="E6" s="614">
        <v>20.479029920000002</v>
      </c>
      <c r="F6" s="614">
        <v>20.827704659999998</v>
      </c>
      <c r="G6" s="614">
        <v>24.063007740000003</v>
      </c>
      <c r="H6" s="614">
        <v>24.775969290000003</v>
      </c>
      <c r="I6" s="614">
        <v>25.281300759999993</v>
      </c>
      <c r="J6" s="614">
        <v>25.362422760000001</v>
      </c>
      <c r="K6" s="614">
        <v>28.669504</v>
      </c>
      <c r="L6" s="614">
        <v>26.929690000000001</v>
      </c>
      <c r="M6" s="614">
        <v>25.987490000000001</v>
      </c>
      <c r="N6" s="611">
        <v>28.447046</v>
      </c>
      <c r="O6" s="641">
        <v>28.613776999999999</v>
      </c>
      <c r="P6" s="618">
        <v>31.292863000000001</v>
      </c>
      <c r="Q6" s="640">
        <v>29.323748550000001</v>
      </c>
      <c r="R6" s="611">
        <v>29.685241999999999</v>
      </c>
      <c r="S6" s="610">
        <v>29.88766</v>
      </c>
    </row>
    <row r="7" spans="1:24">
      <c r="A7" s="615" t="s">
        <v>633</v>
      </c>
      <c r="B7" s="614">
        <v>31.749918809999997</v>
      </c>
      <c r="C7" s="614">
        <v>37.671051320000004</v>
      </c>
      <c r="D7" s="614">
        <v>38.067035789999998</v>
      </c>
      <c r="E7" s="614">
        <v>47.291148799999995</v>
      </c>
      <c r="F7" s="614">
        <v>53.192789839999996</v>
      </c>
      <c r="G7" s="614">
        <v>59.679277660000004</v>
      </c>
      <c r="H7" s="614">
        <v>59.675128110000003</v>
      </c>
      <c r="I7" s="614">
        <v>58.359773689999997</v>
      </c>
      <c r="J7" s="614">
        <v>62.313706689999997</v>
      </c>
      <c r="K7" s="614">
        <v>70.787803999999994</v>
      </c>
      <c r="L7" s="614">
        <v>81.350430000000003</v>
      </c>
      <c r="M7" s="612">
        <v>87.808000000000007</v>
      </c>
      <c r="N7" s="611">
        <v>95.412172999999996</v>
      </c>
      <c r="O7" s="611">
        <v>104.03013199999999</v>
      </c>
      <c r="P7" s="635">
        <v>106.344791</v>
      </c>
      <c r="Q7" s="628">
        <v>112.311877</v>
      </c>
      <c r="R7" s="611">
        <v>118.72637400000001</v>
      </c>
      <c r="S7" s="610">
        <v>124.689679</v>
      </c>
    </row>
    <row r="8" spans="1:24">
      <c r="A8" s="615" t="s">
        <v>632</v>
      </c>
      <c r="B8" s="614">
        <v>58.989204139999998</v>
      </c>
      <c r="C8" s="614">
        <v>62.424495739999998</v>
      </c>
      <c r="D8" s="614">
        <v>67.353901340000007</v>
      </c>
      <c r="E8" s="614">
        <v>71.417541170000007</v>
      </c>
      <c r="F8" s="614">
        <v>71.777367530000006</v>
      </c>
      <c r="G8" s="614">
        <v>77.202044369999996</v>
      </c>
      <c r="H8" s="614">
        <v>82.97938554000001</v>
      </c>
      <c r="I8" s="614">
        <v>80.012959240000001</v>
      </c>
      <c r="J8" s="614">
        <v>75.891509060000004</v>
      </c>
      <c r="K8" s="614">
        <v>84.413666000000006</v>
      </c>
      <c r="L8" s="614">
        <v>89.591911999999994</v>
      </c>
      <c r="M8" s="614">
        <v>91.212496999999999</v>
      </c>
      <c r="N8" s="611">
        <v>92.385368999999997</v>
      </c>
      <c r="O8" s="611">
        <v>111.658242</v>
      </c>
      <c r="P8" s="618">
        <v>122.02367</v>
      </c>
      <c r="Q8" s="614">
        <v>133.56520334000001</v>
      </c>
      <c r="R8" s="611">
        <v>139.90339900000001</v>
      </c>
      <c r="S8" s="610">
        <v>148.98576499999999</v>
      </c>
      <c r="W8" s="636"/>
      <c r="X8" s="636"/>
    </row>
    <row r="9" spans="1:24">
      <c r="A9" s="615" t="s">
        <v>631</v>
      </c>
      <c r="B9" s="614">
        <v>54.214133819999986</v>
      </c>
      <c r="C9" s="614">
        <v>62.81337723999998</v>
      </c>
      <c r="D9" s="614">
        <v>61.941633689999989</v>
      </c>
      <c r="E9" s="614">
        <v>60.832357239999993</v>
      </c>
      <c r="F9" s="614">
        <v>62.412646229999986</v>
      </c>
      <c r="G9" s="614">
        <v>62.840382899999994</v>
      </c>
      <c r="H9" s="614">
        <v>60.609448309999955</v>
      </c>
      <c r="I9" s="614">
        <v>58.710791970000024</v>
      </c>
      <c r="J9" s="614">
        <v>125.49696925999997</v>
      </c>
      <c r="K9" s="614">
        <v>125.399304</v>
      </c>
      <c r="L9" s="614">
        <v>120.86153</v>
      </c>
      <c r="M9" s="614">
        <v>113.12</v>
      </c>
      <c r="N9" s="611">
        <v>115.915972</v>
      </c>
      <c r="O9" s="611">
        <v>118.327232</v>
      </c>
      <c r="P9" s="635">
        <v>116.26811600000001</v>
      </c>
      <c r="Q9" s="612">
        <v>112.14781051999999</v>
      </c>
      <c r="R9" s="611">
        <v>109.48068499999999</v>
      </c>
      <c r="S9" s="610">
        <v>107.821111</v>
      </c>
      <c r="W9" s="639"/>
      <c r="X9" s="639"/>
    </row>
    <row r="10" spans="1:24">
      <c r="A10" s="615" t="s">
        <v>630</v>
      </c>
      <c r="B10" s="614">
        <v>26.745279259999982</v>
      </c>
      <c r="C10" s="614">
        <v>36.659807539999996</v>
      </c>
      <c r="D10" s="614">
        <v>53.484319939999992</v>
      </c>
      <c r="E10" s="614">
        <v>71.513869039999989</v>
      </c>
      <c r="F10" s="614">
        <v>65.429873259999994</v>
      </c>
      <c r="G10" s="614">
        <v>65.510505789999968</v>
      </c>
      <c r="H10" s="614">
        <v>70.995788619999956</v>
      </c>
      <c r="I10" s="614">
        <v>56.200969680000007</v>
      </c>
      <c r="J10" s="614">
        <v>59.855285930000043</v>
      </c>
      <c r="K10" s="614">
        <v>65.540972999999994</v>
      </c>
      <c r="L10" s="614">
        <v>53.164250000000003</v>
      </c>
      <c r="M10" s="614">
        <v>89.159561999999994</v>
      </c>
      <c r="N10" s="611">
        <v>69.685130999999998</v>
      </c>
      <c r="O10" s="611">
        <v>20.759297</v>
      </c>
      <c r="P10" s="618">
        <v>9.2949190000000002</v>
      </c>
      <c r="Q10" s="611">
        <v>17.422053300000002</v>
      </c>
      <c r="R10" s="611">
        <v>30.211088</v>
      </c>
      <c r="S10" s="610">
        <v>33.437528999999998</v>
      </c>
      <c r="W10" s="639"/>
      <c r="X10" s="639"/>
    </row>
    <row r="11" spans="1:24">
      <c r="A11" s="615" t="s">
        <v>629</v>
      </c>
      <c r="B11" s="614">
        <v>5.8339359999999996</v>
      </c>
      <c r="C11" s="614">
        <v>6.0264842699999992</v>
      </c>
      <c r="D11" s="614">
        <v>11.447429</v>
      </c>
      <c r="E11" s="614">
        <v>17.042798000000001</v>
      </c>
      <c r="F11" s="614">
        <v>23.604498670000002</v>
      </c>
      <c r="G11" s="614">
        <v>26.547270000000001</v>
      </c>
      <c r="H11" s="614">
        <v>14.57369737</v>
      </c>
      <c r="I11" s="614">
        <v>20.865383999999999</v>
      </c>
      <c r="J11" s="614">
        <v>27.118296000000001</v>
      </c>
      <c r="K11" s="614">
        <v>25.401211</v>
      </c>
      <c r="L11" s="614">
        <v>16.940930000000002</v>
      </c>
      <c r="M11" s="614">
        <v>15.850801000000001</v>
      </c>
      <c r="N11" s="611">
        <v>16.346625</v>
      </c>
      <c r="O11" s="611">
        <v>6.9770390000000004</v>
      </c>
      <c r="P11" s="618">
        <v>6.8450030000000002</v>
      </c>
      <c r="Q11" s="611">
        <v>7.6186245000000001</v>
      </c>
      <c r="R11" s="611">
        <v>10.578538999999999</v>
      </c>
      <c r="S11" s="610">
        <v>12.521891</v>
      </c>
      <c r="W11" s="639"/>
      <c r="X11" s="639"/>
    </row>
    <row r="12" spans="1:24">
      <c r="A12" s="615" t="s">
        <v>628</v>
      </c>
      <c r="B12" s="614">
        <v>32.977784360000008</v>
      </c>
      <c r="C12" s="614">
        <v>9.6744894400000003</v>
      </c>
      <c r="D12" s="614">
        <v>2.9517801700000001</v>
      </c>
      <c r="E12" s="614">
        <v>7.44803675</v>
      </c>
      <c r="F12" s="614">
        <v>0.49761748</v>
      </c>
      <c r="G12" s="614">
        <v>9.5249140000000052E-2</v>
      </c>
      <c r="H12" s="614">
        <v>0.32074900999999995</v>
      </c>
      <c r="I12" s="614">
        <v>6.0572379999999988E-2</v>
      </c>
      <c r="J12" s="614">
        <v>0.12949489999999997</v>
      </c>
      <c r="K12" s="614">
        <v>0</v>
      </c>
      <c r="L12" s="614">
        <v>0</v>
      </c>
      <c r="M12" s="614">
        <v>0</v>
      </c>
      <c r="N12" s="611">
        <v>0</v>
      </c>
      <c r="O12" s="611">
        <v>0</v>
      </c>
      <c r="P12" s="618">
        <v>0</v>
      </c>
      <c r="Q12" s="618">
        <v>0</v>
      </c>
      <c r="R12" s="611">
        <v>0</v>
      </c>
      <c r="S12" s="610">
        <v>0</v>
      </c>
      <c r="W12" s="638"/>
      <c r="X12" s="637"/>
    </row>
    <row r="13" spans="1:24">
      <c r="A13" s="615" t="s">
        <v>627</v>
      </c>
      <c r="B13" s="614">
        <v>6.4713722900000059</v>
      </c>
      <c r="C13" s="614">
        <v>5.5046478400000041</v>
      </c>
      <c r="D13" s="614">
        <v>13.601625609999999</v>
      </c>
      <c r="E13" s="614">
        <v>40.006455869999961</v>
      </c>
      <c r="F13" s="614">
        <v>83.504621689999965</v>
      </c>
      <c r="G13" s="614">
        <v>62.769451280000034</v>
      </c>
      <c r="H13" s="614">
        <v>25.072323370000017</v>
      </c>
      <c r="I13" s="614">
        <v>5.320701160000004</v>
      </c>
      <c r="J13" s="614">
        <v>2.3918659199999999</v>
      </c>
      <c r="K13" s="614">
        <v>5.6253770000000003</v>
      </c>
      <c r="L13" s="614">
        <v>6.0069999999999997</v>
      </c>
      <c r="M13" s="612">
        <v>5.0279999999999996</v>
      </c>
      <c r="N13" s="611">
        <v>6.5564669999999996</v>
      </c>
      <c r="O13" s="611">
        <v>7.9326559999999997</v>
      </c>
      <c r="P13" s="635">
        <v>14.300962</v>
      </c>
      <c r="Q13" s="634">
        <v>22.166800089999999</v>
      </c>
      <c r="R13" s="611">
        <v>30.395546</v>
      </c>
      <c r="S13" s="610">
        <v>36.818581999999999</v>
      </c>
      <c r="W13" s="636"/>
    </row>
    <row r="14" spans="1:24">
      <c r="A14" s="615" t="s">
        <v>626</v>
      </c>
      <c r="B14" s="614">
        <v>46.67157147999994</v>
      </c>
      <c r="C14" s="614">
        <v>45.620009559999993</v>
      </c>
      <c r="D14" s="614">
        <v>46.362161590000078</v>
      </c>
      <c r="E14" s="614">
        <v>50.780090280000081</v>
      </c>
      <c r="F14" s="614">
        <v>58.042851350000063</v>
      </c>
      <c r="G14" s="614">
        <v>53.392350879999874</v>
      </c>
      <c r="H14" s="614">
        <v>54.378257950000091</v>
      </c>
      <c r="I14" s="614">
        <v>80.253919810000156</v>
      </c>
      <c r="J14" s="614">
        <v>72.277702760000011</v>
      </c>
      <c r="K14" s="614">
        <v>95.897653000000005</v>
      </c>
      <c r="L14" s="614">
        <v>80.431269999999998</v>
      </c>
      <c r="M14" s="612">
        <v>81.813999999999993</v>
      </c>
      <c r="N14" s="611">
        <v>90.910571000000004</v>
      </c>
      <c r="O14" s="611">
        <v>69.826138</v>
      </c>
      <c r="P14" s="635">
        <v>83.794796000000005</v>
      </c>
      <c r="Q14" s="611">
        <v>91.424895000000006</v>
      </c>
      <c r="R14" s="611">
        <v>84.104195000000004</v>
      </c>
      <c r="S14" s="633">
        <v>85.595510000000004</v>
      </c>
    </row>
    <row r="15" spans="1:24">
      <c r="A15" s="615" t="s">
        <v>625</v>
      </c>
      <c r="B15" s="614">
        <v>-5.5130800000000173</v>
      </c>
      <c r="C15" s="614">
        <v>-5.6325851899999906</v>
      </c>
      <c r="D15" s="614">
        <v>-5.9493565299999762</v>
      </c>
      <c r="E15" s="614">
        <v>-5.6112610300000059</v>
      </c>
      <c r="F15" s="614">
        <v>-6.1639739999999996</v>
      </c>
      <c r="G15" s="614">
        <v>-6.3985580000000004</v>
      </c>
      <c r="H15" s="614">
        <v>-6.2339790800000001</v>
      </c>
      <c r="I15" s="614">
        <v>-6.3836019999999998</v>
      </c>
      <c r="J15" s="614">
        <v>-5.9741020000000002</v>
      </c>
      <c r="K15" s="614">
        <v>-6.7959569999999996</v>
      </c>
      <c r="L15" s="614">
        <v>-6.2759</v>
      </c>
      <c r="M15" s="612">
        <v>-5.9619999999999997</v>
      </c>
      <c r="N15" s="634">
        <v>-5.4109780000000001</v>
      </c>
      <c r="O15" s="611">
        <v>-5.9634530000000003</v>
      </c>
      <c r="P15" s="634">
        <v>-5.5839619999999996</v>
      </c>
      <c r="Q15" s="611">
        <v>-5.6327625599999998</v>
      </c>
      <c r="R15" s="611">
        <v>-5.9231499999999997</v>
      </c>
      <c r="S15" s="633">
        <v>-6</v>
      </c>
    </row>
    <row r="16" spans="1:24">
      <c r="A16" s="593" t="s">
        <v>624</v>
      </c>
      <c r="B16" s="592">
        <v>1702.1143003699997</v>
      </c>
      <c r="C16" s="592">
        <v>1762.6995160299994</v>
      </c>
      <c r="D16" s="592">
        <v>1935.4349603000005</v>
      </c>
      <c r="E16" s="592">
        <v>2187.4644888500002</v>
      </c>
      <c r="F16" s="592">
        <v>2290.9394069700002</v>
      </c>
      <c r="G16" s="592">
        <v>2165.0856113599966</v>
      </c>
      <c r="H16" s="592">
        <v>1934.6195157299981</v>
      </c>
      <c r="I16" s="592">
        <v>1781.3530328599991</v>
      </c>
      <c r="J16" s="592">
        <v>2046.2626415900015</v>
      </c>
      <c r="K16" s="592">
        <v>2077.4697410000003</v>
      </c>
      <c r="L16" s="592">
        <v>2084.9376089999996</v>
      </c>
      <c r="M16" s="592">
        <v>2160.8243499999994</v>
      </c>
      <c r="N16" s="592">
        <v>2225.2023760000002</v>
      </c>
      <c r="O16" s="592">
        <v>2240.6852899999999</v>
      </c>
      <c r="P16" s="592">
        <v>2341.3346789999996</v>
      </c>
      <c r="Q16" s="592">
        <v>2539.0950267399999</v>
      </c>
      <c r="R16" s="592">
        <v>2686.647923</v>
      </c>
      <c r="S16" s="591">
        <v>2814.7112719999996</v>
      </c>
    </row>
    <row r="17" spans="1:28" ht="7.5" customHeight="1">
      <c r="A17" s="593"/>
      <c r="B17" s="592"/>
      <c r="C17" s="592"/>
      <c r="D17" s="592"/>
      <c r="E17" s="592"/>
      <c r="F17" s="592"/>
      <c r="G17" s="592"/>
      <c r="H17" s="592"/>
      <c r="I17" s="592"/>
      <c r="J17" s="592"/>
      <c r="K17" s="592"/>
      <c r="L17" s="592"/>
      <c r="M17" s="592"/>
      <c r="S17" s="610"/>
    </row>
    <row r="18" spans="1:28">
      <c r="A18" s="590" t="s">
        <v>623</v>
      </c>
      <c r="B18" s="589">
        <v>1731.0697154099996</v>
      </c>
      <c r="C18" s="589">
        <v>1801.8161911899992</v>
      </c>
      <c r="D18" s="589">
        <v>1977.4222874900006</v>
      </c>
      <c r="E18" s="589">
        <v>2287.6236976100004</v>
      </c>
      <c r="F18" s="589">
        <v>2540.9415205300002</v>
      </c>
      <c r="G18" s="589">
        <v>2490.4092074099967</v>
      </c>
      <c r="H18" s="589">
        <v>2210.9390536999981</v>
      </c>
      <c r="I18" s="589">
        <v>2082.400417339999</v>
      </c>
      <c r="J18" s="589">
        <v>2235.4294273900014</v>
      </c>
      <c r="K18" s="589">
        <v>2409.5697410000002</v>
      </c>
      <c r="L18" s="589">
        <v>2507.0376089999995</v>
      </c>
      <c r="M18" s="589">
        <v>2613.3023499999995</v>
      </c>
      <c r="N18" s="589">
        <v>2720.9553760000003</v>
      </c>
      <c r="O18" s="589">
        <v>2783.7615969999997</v>
      </c>
      <c r="P18" s="589">
        <v>2926.6981199999996</v>
      </c>
      <c r="Q18" s="589">
        <v>3182.6282417399998</v>
      </c>
      <c r="R18" s="589">
        <v>3373.2516949999999</v>
      </c>
      <c r="S18" s="588">
        <v>3527.1239429999996</v>
      </c>
      <c r="W18" s="587"/>
    </row>
    <row r="19" spans="1:28" ht="7.5" customHeight="1">
      <c r="A19" s="608"/>
      <c r="B19" s="607"/>
      <c r="C19" s="607"/>
      <c r="D19" s="607"/>
      <c r="E19" s="607"/>
      <c r="F19" s="607"/>
      <c r="G19" s="607"/>
      <c r="H19" s="607"/>
      <c r="I19" s="607"/>
      <c r="J19" s="607"/>
      <c r="K19" s="607"/>
      <c r="L19" s="607"/>
      <c r="M19" s="607"/>
      <c r="N19" s="595"/>
      <c r="O19" s="595"/>
      <c r="P19" s="632"/>
      <c r="Q19" s="631"/>
      <c r="R19" s="595"/>
      <c r="S19" s="594"/>
    </row>
    <row r="20" spans="1:28">
      <c r="A20" s="615" t="s">
        <v>622</v>
      </c>
      <c r="B20" s="614">
        <v>1572.5124956099969</v>
      </c>
      <c r="C20" s="614">
        <v>1692.2766644999926</v>
      </c>
      <c r="D20" s="614">
        <v>1926.595613909994</v>
      </c>
      <c r="E20" s="614">
        <v>2277.6116415300075</v>
      </c>
      <c r="F20" s="614">
        <v>2561.3835721899977</v>
      </c>
      <c r="G20" s="614">
        <v>2598.8389853000008</v>
      </c>
      <c r="H20" s="614">
        <v>2319.5719875899977</v>
      </c>
      <c r="I20" s="614">
        <v>2104.5920330300005</v>
      </c>
      <c r="J20" s="614">
        <v>2298.1751899799942</v>
      </c>
      <c r="K20" s="614">
        <v>2459.4321679999998</v>
      </c>
      <c r="L20" s="614">
        <v>2852.0221849999998</v>
      </c>
      <c r="M20" s="614">
        <v>2889.7922420000004</v>
      </c>
      <c r="N20" s="614">
        <v>3157.67</v>
      </c>
      <c r="O20" s="614">
        <v>3370.3220369999999</v>
      </c>
      <c r="P20" s="614">
        <v>3609.4537190000001</v>
      </c>
      <c r="Q20" s="612">
        <v>3998.995762</v>
      </c>
      <c r="R20" s="612">
        <v>4298.4250000000002</v>
      </c>
      <c r="S20" s="630">
        <v>4532.2829999999994</v>
      </c>
    </row>
    <row r="21" spans="1:28">
      <c r="A21" s="626" t="s">
        <v>621</v>
      </c>
      <c r="B21" s="614">
        <v>1544.62914983</v>
      </c>
      <c r="C21" s="614">
        <v>1617.87947024</v>
      </c>
      <c r="D21" s="614">
        <v>1741.6370307300001</v>
      </c>
      <c r="E21" s="614">
        <v>1929.5506286300001</v>
      </c>
      <c r="F21" s="614">
        <v>2123.9964554000003</v>
      </c>
      <c r="G21" s="614">
        <v>2138.2033498699998</v>
      </c>
      <c r="H21" s="614">
        <v>1962.26098525</v>
      </c>
      <c r="I21" s="614">
        <v>1942.09423825</v>
      </c>
      <c r="J21" s="614">
        <v>2035.2613280099999</v>
      </c>
      <c r="K21" s="614">
        <v>2151.8458448400002</v>
      </c>
      <c r="L21" s="614">
        <v>2313.7188529999999</v>
      </c>
      <c r="M21" s="612">
        <v>2404.8310000000001</v>
      </c>
      <c r="N21" s="628">
        <v>2569.46</v>
      </c>
      <c r="O21" s="629">
        <v>2769.0931519999999</v>
      </c>
      <c r="P21" s="612">
        <v>2976.783426</v>
      </c>
      <c r="Q21" s="624">
        <v>3225.8984139999998</v>
      </c>
      <c r="R21" s="586">
        <v>3471.5486930000002</v>
      </c>
      <c r="S21" s="610">
        <v>3682.2980069999999</v>
      </c>
      <c r="T21" s="599" t="s">
        <v>517</v>
      </c>
      <c r="AA21" s="623"/>
      <c r="AB21" s="623"/>
    </row>
    <row r="22" spans="1:28">
      <c r="A22" s="626" t="s">
        <v>620</v>
      </c>
      <c r="B22" s="614">
        <v>381.49696363999999</v>
      </c>
      <c r="C22" s="614">
        <v>432.22081035000002</v>
      </c>
      <c r="D22" s="614">
        <v>549.81805118</v>
      </c>
      <c r="E22" s="614">
        <v>745.22846673000004</v>
      </c>
      <c r="F22" s="614">
        <v>902.10094513000001</v>
      </c>
      <c r="G22" s="614">
        <v>962.73691012000006</v>
      </c>
      <c r="H22" s="614">
        <v>753.39569807999999</v>
      </c>
      <c r="I22" s="614">
        <v>613.77349428000002</v>
      </c>
      <c r="J22" s="614">
        <v>669.31961196999998</v>
      </c>
      <c r="K22" s="614">
        <v>688.98077803000001</v>
      </c>
      <c r="L22" s="614">
        <v>921.98471400000005</v>
      </c>
      <c r="M22" s="612">
        <v>882.24344799999994</v>
      </c>
      <c r="N22" s="612">
        <v>991.06399999999996</v>
      </c>
      <c r="O22" s="628">
        <v>1037.8685660000001</v>
      </c>
      <c r="P22" s="612">
        <v>1101.064529</v>
      </c>
      <c r="Q22" s="624">
        <v>1277.7351960000001</v>
      </c>
      <c r="R22" s="586">
        <v>1379.454751</v>
      </c>
      <c r="S22" s="610">
        <v>1446.769712</v>
      </c>
      <c r="T22" s="599" t="s">
        <v>517</v>
      </c>
      <c r="U22" s="627"/>
      <c r="V22" s="627"/>
      <c r="W22" s="627"/>
      <c r="X22" s="627"/>
      <c r="Y22" s="627"/>
      <c r="AA22" s="623"/>
      <c r="AB22" s="623"/>
    </row>
    <row r="23" spans="1:28">
      <c r="A23" s="626" t="s">
        <v>619</v>
      </c>
      <c r="B23" s="614">
        <v>-353.61361786000003</v>
      </c>
      <c r="C23" s="614">
        <v>-357.82361608999997</v>
      </c>
      <c r="D23" s="614">
        <v>-364.85946799999999</v>
      </c>
      <c r="E23" s="614">
        <v>-397.16745383</v>
      </c>
      <c r="F23" s="614">
        <v>-464.71382833999996</v>
      </c>
      <c r="G23" s="614">
        <v>-502.10127469000003</v>
      </c>
      <c r="H23" s="614">
        <v>-396.08469574000003</v>
      </c>
      <c r="I23" s="614">
        <v>-451.27569949999997</v>
      </c>
      <c r="J23" s="614">
        <v>-406.40575000000001</v>
      </c>
      <c r="K23" s="614">
        <v>-381.39445479</v>
      </c>
      <c r="L23" s="614">
        <v>-383.68138199999999</v>
      </c>
      <c r="M23" s="612">
        <v>-397.28220599999997</v>
      </c>
      <c r="N23" s="612">
        <v>-402.85399999999998</v>
      </c>
      <c r="O23" s="625">
        <v>-436.639681</v>
      </c>
      <c r="P23" s="612">
        <v>-468.39423599999998</v>
      </c>
      <c r="Q23" s="624">
        <v>-504.63784800000002</v>
      </c>
      <c r="R23" s="614">
        <v>-552.57844399999999</v>
      </c>
      <c r="S23" s="610">
        <v>-596.784719</v>
      </c>
      <c r="AA23" s="623"/>
      <c r="AB23" s="623"/>
    </row>
    <row r="24" spans="1:28">
      <c r="A24" s="615" t="s">
        <v>618</v>
      </c>
      <c r="B24" s="614">
        <v>156.31090974999998</v>
      </c>
      <c r="C24" s="614">
        <v>158.15173346</v>
      </c>
      <c r="D24" s="614">
        <v>204.18698152999997</v>
      </c>
      <c r="E24" s="614">
        <v>366.62580516000003</v>
      </c>
      <c r="F24" s="614">
        <v>414.12965802000031</v>
      </c>
      <c r="G24" s="614">
        <v>405.05047502999986</v>
      </c>
      <c r="H24" s="614">
        <v>255.40613118000013</v>
      </c>
      <c r="I24" s="614">
        <v>258.44486620000072</v>
      </c>
      <c r="J24" s="614">
        <v>260.73914898000089</v>
      </c>
      <c r="K24" s="614">
        <v>268.89378799999997</v>
      </c>
      <c r="L24" s="614">
        <v>338.17342000000002</v>
      </c>
      <c r="M24" s="614">
        <v>313.53679699999998</v>
      </c>
      <c r="N24" s="614">
        <v>373.938199</v>
      </c>
      <c r="O24" s="614">
        <v>338.33379400000001</v>
      </c>
      <c r="P24" s="617">
        <v>328.46804600000002</v>
      </c>
      <c r="Q24" s="614">
        <v>447.93437468000002</v>
      </c>
      <c r="R24" s="611">
        <v>511.79575299999999</v>
      </c>
      <c r="S24" s="610">
        <v>496.84802200000001</v>
      </c>
      <c r="AA24" s="623"/>
      <c r="AB24" s="623"/>
    </row>
    <row r="25" spans="1:28">
      <c r="A25" s="615" t="s">
        <v>617</v>
      </c>
      <c r="B25" s="614">
        <v>7.1847203099999994</v>
      </c>
      <c r="C25" s="614">
        <v>17.266408599999995</v>
      </c>
      <c r="D25" s="614">
        <v>16.736760820000008</v>
      </c>
      <c r="E25" s="614">
        <v>22.734690000000001</v>
      </c>
      <c r="F25" s="614">
        <v>23.056150529999986</v>
      </c>
      <c r="G25" s="614">
        <v>23.831589650000012</v>
      </c>
      <c r="H25" s="614">
        <v>32.47995684</v>
      </c>
      <c r="I25" s="614">
        <v>24.55644368999997</v>
      </c>
      <c r="J25" s="614">
        <v>26.691524539999993</v>
      </c>
      <c r="K25" s="614">
        <v>28.342124999999999</v>
      </c>
      <c r="L25" s="614">
        <v>26.075559999999999</v>
      </c>
      <c r="M25" s="614">
        <v>32.361752000000003</v>
      </c>
      <c r="N25" s="611">
        <v>27.145522</v>
      </c>
      <c r="O25" s="614">
        <v>15.585001999999999</v>
      </c>
      <c r="P25" s="617">
        <v>15.110562</v>
      </c>
      <c r="Q25" s="622">
        <v>21.564072379999999</v>
      </c>
      <c r="R25" s="611">
        <v>29.244326000000001</v>
      </c>
      <c r="S25" s="610">
        <v>32.802115000000001</v>
      </c>
    </row>
    <row r="26" spans="1:28">
      <c r="A26" s="615" t="s">
        <v>616</v>
      </c>
      <c r="B26" s="614">
        <v>4.9607425600000008</v>
      </c>
      <c r="C26" s="614">
        <v>4.5182103999999983</v>
      </c>
      <c r="D26" s="612">
        <v>4.0655709999999991E-2</v>
      </c>
      <c r="E26" s="614">
        <v>9.7937264299999995</v>
      </c>
      <c r="F26" s="614">
        <v>18.20196189</v>
      </c>
      <c r="G26" s="614">
        <v>20.096827859999998</v>
      </c>
      <c r="H26" s="614">
        <v>19.342873430000012</v>
      </c>
      <c r="I26" s="614">
        <v>24.635301040000002</v>
      </c>
      <c r="J26" s="614">
        <v>26.636766410000003</v>
      </c>
      <c r="K26" s="614">
        <v>25.203558000000001</v>
      </c>
      <c r="L26" s="614">
        <v>27.815670000000001</v>
      </c>
      <c r="M26" s="612">
        <v>23.204999999999998</v>
      </c>
      <c r="N26" s="611">
        <v>21.478155000000001</v>
      </c>
      <c r="O26" s="614">
        <v>25.352160000000001</v>
      </c>
      <c r="P26" s="613">
        <v>27.081755999999999</v>
      </c>
      <c r="Q26" s="612">
        <v>30.93661882</v>
      </c>
      <c r="R26" s="611">
        <v>31.739539000000001</v>
      </c>
      <c r="S26" s="610">
        <v>32.888325000000002</v>
      </c>
    </row>
    <row r="27" spans="1:28">
      <c r="A27" s="590" t="s">
        <v>615</v>
      </c>
      <c r="B27" s="589">
        <v>1740.968868229997</v>
      </c>
      <c r="C27" s="589">
        <v>1872.2130169599927</v>
      </c>
      <c r="D27" s="589">
        <v>2147.5600119699943</v>
      </c>
      <c r="E27" s="589">
        <v>2676.7658631200075</v>
      </c>
      <c r="F27" s="589">
        <v>3016.7713426299983</v>
      </c>
      <c r="G27" s="589">
        <v>3047.8178778400002</v>
      </c>
      <c r="H27" s="589">
        <v>2626.8009490399977</v>
      </c>
      <c r="I27" s="589">
        <v>2412.2286439600011</v>
      </c>
      <c r="J27" s="589">
        <v>2612.2426299099948</v>
      </c>
      <c r="K27" s="589">
        <v>2781.871639</v>
      </c>
      <c r="L27" s="589">
        <v>3244.0868350000001</v>
      </c>
      <c r="M27" s="589">
        <v>3258.8957909999999</v>
      </c>
      <c r="N27" s="589">
        <v>3580.2318759999998</v>
      </c>
      <c r="O27" s="589">
        <v>3749.5929929999998</v>
      </c>
      <c r="P27" s="589">
        <v>3980.1140829999999</v>
      </c>
      <c r="Q27" s="589">
        <v>4499.4308278799999</v>
      </c>
      <c r="R27" s="589">
        <v>4871.2046180000007</v>
      </c>
      <c r="S27" s="588">
        <v>5094.8214619999999</v>
      </c>
    </row>
    <row r="28" spans="1:28" ht="7.5" customHeight="1">
      <c r="A28" s="608"/>
      <c r="B28" s="607"/>
      <c r="C28" s="607"/>
      <c r="D28" s="607"/>
      <c r="E28" s="607"/>
      <c r="F28" s="607"/>
      <c r="G28" s="607"/>
      <c r="H28" s="607"/>
      <c r="I28" s="607"/>
      <c r="J28" s="607"/>
      <c r="K28" s="607"/>
      <c r="L28" s="607"/>
      <c r="M28" s="607"/>
      <c r="N28" s="595"/>
      <c r="O28" s="595"/>
      <c r="P28" s="621"/>
      <c r="Q28" s="596"/>
      <c r="R28" s="595"/>
      <c r="S28" s="594"/>
    </row>
    <row r="29" spans="1:28">
      <c r="A29" s="593" t="s">
        <v>614</v>
      </c>
      <c r="B29" s="592">
        <v>3443.0831685999965</v>
      </c>
      <c r="C29" s="592">
        <v>3634.9125329899921</v>
      </c>
      <c r="D29" s="592">
        <v>4082.9949722699948</v>
      </c>
      <c r="E29" s="592">
        <v>4864.2303519700072</v>
      </c>
      <c r="F29" s="592">
        <v>5307.710749599999</v>
      </c>
      <c r="G29" s="592">
        <v>5212.9034891999963</v>
      </c>
      <c r="H29" s="592">
        <v>4561.4204647699953</v>
      </c>
      <c r="I29" s="592">
        <v>4193.5816768200002</v>
      </c>
      <c r="J29" s="592">
        <v>4658.5052714999965</v>
      </c>
      <c r="K29" s="592">
        <v>4859.3413799999998</v>
      </c>
      <c r="L29" s="592">
        <v>5329.0244439999997</v>
      </c>
      <c r="M29" s="620">
        <v>5419.7201409999998</v>
      </c>
      <c r="N29" s="592">
        <v>5805.434252</v>
      </c>
      <c r="O29" s="592">
        <v>5990.2782829999996</v>
      </c>
      <c r="P29" s="592">
        <v>6321.448762</v>
      </c>
      <c r="Q29" s="592">
        <v>7038.5258546200002</v>
      </c>
      <c r="R29" s="592">
        <v>7557.8525410000002</v>
      </c>
      <c r="S29" s="619">
        <v>7909.5327339999994</v>
      </c>
      <c r="U29" s="599" t="s">
        <v>517</v>
      </c>
    </row>
    <row r="30" spans="1:28" ht="7.5" customHeight="1">
      <c r="A30" s="593"/>
      <c r="B30" s="592"/>
      <c r="C30" s="592"/>
      <c r="D30" s="592"/>
      <c r="E30" s="592"/>
      <c r="F30" s="592"/>
      <c r="G30" s="592"/>
      <c r="H30" s="592"/>
      <c r="I30" s="592"/>
      <c r="J30" s="592"/>
      <c r="K30" s="592"/>
      <c r="L30" s="592"/>
      <c r="M30" s="592"/>
      <c r="P30" s="618"/>
      <c r="Q30" s="614"/>
      <c r="S30" s="610"/>
    </row>
    <row r="31" spans="1:28">
      <c r="A31" s="590" t="s">
        <v>613</v>
      </c>
      <c r="B31" s="589">
        <v>3472.0385836399964</v>
      </c>
      <c r="C31" s="589">
        <v>3674.029208149992</v>
      </c>
      <c r="D31" s="589">
        <v>4124.9822994599945</v>
      </c>
      <c r="E31" s="589">
        <v>4964.3895607300074</v>
      </c>
      <c r="F31" s="589">
        <v>5557.712863159999</v>
      </c>
      <c r="G31" s="589">
        <v>5538.227085249996</v>
      </c>
      <c r="H31" s="589">
        <v>4837.7400027399954</v>
      </c>
      <c r="I31" s="589">
        <v>4494.6290613000001</v>
      </c>
      <c r="J31" s="589">
        <v>4847.6720572999966</v>
      </c>
      <c r="K31" s="589">
        <v>5191.4413800000002</v>
      </c>
      <c r="L31" s="589">
        <v>5751.124444</v>
      </c>
      <c r="M31" s="589">
        <v>5872.1981409999999</v>
      </c>
      <c r="N31" s="589">
        <v>6301.1872519999997</v>
      </c>
      <c r="O31" s="589">
        <v>6533.3545899999999</v>
      </c>
      <c r="P31" s="589">
        <v>6906.8122029999995</v>
      </c>
      <c r="Q31" s="589">
        <v>7682.0590696200006</v>
      </c>
      <c r="R31" s="589">
        <v>8244.4563130000006</v>
      </c>
      <c r="S31" s="588">
        <v>8621.9454049999986</v>
      </c>
    </row>
    <row r="32" spans="1:28" ht="7.5" customHeight="1">
      <c r="A32" s="608"/>
      <c r="B32" s="607"/>
      <c r="C32" s="607"/>
      <c r="D32" s="607"/>
      <c r="E32" s="607"/>
      <c r="F32" s="607"/>
      <c r="G32" s="607"/>
      <c r="H32" s="595"/>
      <c r="I32" s="595"/>
      <c r="J32" s="595"/>
      <c r="K32" s="595"/>
      <c r="L32" s="595"/>
      <c r="M32" s="595"/>
      <c r="N32" s="595"/>
      <c r="O32" s="595"/>
      <c r="P32" s="597"/>
      <c r="Q32" s="596"/>
      <c r="R32" s="595"/>
      <c r="S32" s="594"/>
    </row>
    <row r="33" spans="1:20">
      <c r="A33" s="615" t="s">
        <v>612</v>
      </c>
      <c r="B33" s="614">
        <v>236.63914399999999</v>
      </c>
      <c r="C33" s="614">
        <v>239.924815</v>
      </c>
      <c r="D33" s="614">
        <v>241.48409899999999</v>
      </c>
      <c r="E33" s="614">
        <v>240.43176800000001</v>
      </c>
      <c r="F33" s="614">
        <v>254.67601999999999</v>
      </c>
      <c r="G33" s="614">
        <v>250.66878600000001</v>
      </c>
      <c r="H33" s="614">
        <v>235.48115300000001</v>
      </c>
      <c r="I33" s="614">
        <v>243.29466199999999</v>
      </c>
      <c r="J33" s="614">
        <v>252.50133600000001</v>
      </c>
      <c r="K33" s="614">
        <v>252.953856</v>
      </c>
      <c r="L33" s="614">
        <v>256.86703899999998</v>
      </c>
      <c r="M33" s="614">
        <v>256.76</v>
      </c>
      <c r="N33" s="611">
        <v>261.74327399999999</v>
      </c>
      <c r="O33" s="611">
        <v>305.23195399999997</v>
      </c>
      <c r="P33" s="617">
        <v>348.75518399999999</v>
      </c>
      <c r="Q33" s="614">
        <v>354.02840206000002</v>
      </c>
      <c r="R33" s="611">
        <v>360.760041</v>
      </c>
      <c r="S33" s="610">
        <v>373.85628100000002</v>
      </c>
    </row>
    <row r="34" spans="1:20">
      <c r="A34" s="615" t="s">
        <v>611</v>
      </c>
      <c r="B34" s="614">
        <v>84.523066999999998</v>
      </c>
      <c r="C34" s="614">
        <v>86.163123999999996</v>
      </c>
      <c r="D34" s="614">
        <v>93.836647999999997</v>
      </c>
      <c r="E34" s="614">
        <v>101.097515</v>
      </c>
      <c r="F34" s="614">
        <v>111.149925</v>
      </c>
      <c r="G34" s="614">
        <v>112.98446</v>
      </c>
      <c r="H34" s="614">
        <v>101.236268</v>
      </c>
      <c r="I34" s="614">
        <v>94.438664000000003</v>
      </c>
      <c r="J34" s="614">
        <v>102.18250999999999</v>
      </c>
      <c r="K34" s="614">
        <v>104.099079</v>
      </c>
      <c r="L34" s="614">
        <v>101.36028899999999</v>
      </c>
      <c r="M34" s="614">
        <v>101.706</v>
      </c>
      <c r="N34" s="611">
        <v>100.07195</v>
      </c>
      <c r="O34" s="611">
        <v>115.53100499999999</v>
      </c>
      <c r="P34" s="616">
        <v>134.912882</v>
      </c>
      <c r="Q34" s="614">
        <v>134.86525159999999</v>
      </c>
      <c r="R34" s="611">
        <v>138.59329199999999</v>
      </c>
      <c r="S34" s="610">
        <v>143.880606</v>
      </c>
    </row>
    <row r="35" spans="1:20">
      <c r="A35" s="615" t="s">
        <v>610</v>
      </c>
      <c r="B35" s="614">
        <v>65.395577000000003</v>
      </c>
      <c r="C35" s="614">
        <v>64.862677000000005</v>
      </c>
      <c r="D35" s="614">
        <v>69.968055000000007</v>
      </c>
      <c r="E35" s="614">
        <v>76.618060999999997</v>
      </c>
      <c r="F35" s="614">
        <v>78.768338999999997</v>
      </c>
      <c r="G35" s="614">
        <v>82.364140000000006</v>
      </c>
      <c r="H35" s="614">
        <v>85.372596999999999</v>
      </c>
      <c r="I35" s="614">
        <v>73.626147000000003</v>
      </c>
      <c r="J35" s="614">
        <v>80.729528999999999</v>
      </c>
      <c r="K35" s="614">
        <v>79.162640999999994</v>
      </c>
      <c r="L35" s="614">
        <v>81.177800000000005</v>
      </c>
      <c r="M35" s="612">
        <v>82.045000000000002</v>
      </c>
      <c r="N35" s="611">
        <v>85.117593999999997</v>
      </c>
      <c r="O35" s="611">
        <v>89.745439000000005</v>
      </c>
      <c r="P35" s="613">
        <v>89.808882999999994</v>
      </c>
      <c r="Q35" s="612">
        <v>95.544640999999999</v>
      </c>
      <c r="R35" s="611">
        <v>96.725408000000002</v>
      </c>
      <c r="S35" s="610">
        <v>100.737624</v>
      </c>
    </row>
    <row r="36" spans="1:20">
      <c r="A36" s="590" t="s">
        <v>609</v>
      </c>
      <c r="B36" s="589">
        <v>386.55778799999996</v>
      </c>
      <c r="C36" s="589">
        <v>390.95061600000002</v>
      </c>
      <c r="D36" s="589">
        <v>405.28880199999998</v>
      </c>
      <c r="E36" s="589">
        <v>418.14734400000003</v>
      </c>
      <c r="F36" s="589">
        <v>444.59428400000002</v>
      </c>
      <c r="G36" s="589">
        <v>446.01738600000004</v>
      </c>
      <c r="H36" s="589">
        <v>422.09001799999999</v>
      </c>
      <c r="I36" s="589">
        <v>411.35947299999998</v>
      </c>
      <c r="J36" s="589">
        <v>435.41337500000003</v>
      </c>
      <c r="K36" s="589">
        <v>436.215576</v>
      </c>
      <c r="L36" s="589">
        <v>439.40512799999993</v>
      </c>
      <c r="M36" s="589">
        <v>440.51100000000002</v>
      </c>
      <c r="N36" s="589">
        <v>446.932818</v>
      </c>
      <c r="O36" s="589">
        <v>510.50839799999994</v>
      </c>
      <c r="P36" s="609">
        <v>573.47694899999999</v>
      </c>
      <c r="Q36" s="589">
        <v>584.43829466</v>
      </c>
      <c r="R36" s="589">
        <v>596.07874100000004</v>
      </c>
      <c r="S36" s="588">
        <v>618.47451100000001</v>
      </c>
    </row>
    <row r="37" spans="1:20" ht="7.5" customHeight="1">
      <c r="A37" s="608"/>
      <c r="B37" s="607"/>
      <c r="C37" s="607"/>
      <c r="D37" s="607"/>
      <c r="E37" s="607"/>
      <c r="F37" s="607"/>
      <c r="G37" s="607"/>
      <c r="H37" s="595"/>
      <c r="I37" s="595"/>
      <c r="J37" s="595"/>
      <c r="K37" s="595"/>
      <c r="L37" s="595"/>
      <c r="M37" s="595"/>
      <c r="N37" s="595"/>
      <c r="O37" s="595"/>
      <c r="P37" s="597"/>
      <c r="Q37" s="596"/>
      <c r="R37" s="595"/>
      <c r="S37" s="594"/>
    </row>
    <row r="38" spans="1:20">
      <c r="A38" s="606" t="s">
        <v>608</v>
      </c>
      <c r="B38" s="605">
        <v>53.108263999999998</v>
      </c>
      <c r="C38" s="605">
        <v>74.849321000000003</v>
      </c>
      <c r="D38" s="605">
        <v>92.029846000000006</v>
      </c>
      <c r="E38" s="605">
        <v>170.04452000000001</v>
      </c>
      <c r="F38" s="605">
        <v>160.85416599999999</v>
      </c>
      <c r="G38" s="605">
        <v>150.32409899999999</v>
      </c>
      <c r="H38" s="605">
        <v>189.14262199999999</v>
      </c>
      <c r="I38" s="605">
        <v>147.22734399999999</v>
      </c>
      <c r="J38" s="605">
        <v>152.77913100000001</v>
      </c>
      <c r="K38" s="605">
        <v>193.99030200000001</v>
      </c>
      <c r="L38" s="605">
        <v>136.90700000000001</v>
      </c>
      <c r="M38" s="605">
        <v>167.59700000000001</v>
      </c>
      <c r="N38" s="601">
        <v>141.71275199999999</v>
      </c>
      <c r="O38" s="604">
        <v>71.421565000000001</v>
      </c>
      <c r="P38" s="603">
        <v>75.276897000000005</v>
      </c>
      <c r="Q38" s="602">
        <v>78.844172999999998</v>
      </c>
      <c r="R38" s="601">
        <v>78.124534999999995</v>
      </c>
      <c r="S38" s="600">
        <v>79.722643000000005</v>
      </c>
      <c r="T38" s="599" t="s">
        <v>517</v>
      </c>
    </row>
    <row r="39" spans="1:20" ht="7.5" customHeight="1">
      <c r="A39" s="598"/>
      <c r="B39" s="596"/>
      <c r="C39" s="596"/>
      <c r="D39" s="596"/>
      <c r="E39" s="596"/>
      <c r="F39" s="596"/>
      <c r="G39" s="596"/>
      <c r="H39" s="596"/>
      <c r="I39" s="596"/>
      <c r="J39" s="596"/>
      <c r="K39" s="596"/>
      <c r="L39" s="596"/>
      <c r="M39" s="596"/>
      <c r="N39" s="595"/>
      <c r="O39" s="595"/>
      <c r="P39" s="597"/>
      <c r="Q39" s="596"/>
      <c r="R39" s="595"/>
      <c r="S39" s="594"/>
    </row>
    <row r="40" spans="1:20">
      <c r="A40" s="593" t="s">
        <v>607</v>
      </c>
      <c r="B40" s="592">
        <v>3882.7492205999965</v>
      </c>
      <c r="C40" s="592">
        <v>4100.7124699899923</v>
      </c>
      <c r="D40" s="592">
        <v>4580.3136202699952</v>
      </c>
      <c r="E40" s="592">
        <v>5452.4222159700075</v>
      </c>
      <c r="F40" s="592">
        <v>5913.1591995999988</v>
      </c>
      <c r="G40" s="592">
        <v>5809.2449741999972</v>
      </c>
      <c r="H40" s="592">
        <v>5172.6531047699955</v>
      </c>
      <c r="I40" s="592">
        <v>4752.1684938200005</v>
      </c>
      <c r="J40" s="592">
        <v>5246.6977774999968</v>
      </c>
      <c r="K40" s="592">
        <v>5489.5472579999996</v>
      </c>
      <c r="L40" s="592">
        <v>5905.3365720000002</v>
      </c>
      <c r="M40" s="592">
        <v>6027.828141</v>
      </c>
      <c r="N40" s="592">
        <v>6394.0798220000006</v>
      </c>
      <c r="O40" s="592">
        <v>6572.2082459999992</v>
      </c>
      <c r="P40" s="592">
        <v>6970.2026079999996</v>
      </c>
      <c r="Q40" s="592">
        <v>7701.8083222800005</v>
      </c>
      <c r="R40" s="592">
        <v>8232.0558170000004</v>
      </c>
      <c r="S40" s="591">
        <v>8607.729887999998</v>
      </c>
    </row>
    <row r="41" spans="1:20" ht="19.5" customHeight="1">
      <c r="A41" s="590" t="s">
        <v>606</v>
      </c>
      <c r="B41" s="589">
        <v>3911.7046356399965</v>
      </c>
      <c r="C41" s="589">
        <v>4139.8291451499927</v>
      </c>
      <c r="D41" s="589">
        <v>4622.3009474599949</v>
      </c>
      <c r="E41" s="589">
        <v>5552.5814247300077</v>
      </c>
      <c r="F41" s="589">
        <v>6163.1613131599988</v>
      </c>
      <c r="G41" s="589">
        <v>6134.5685702499968</v>
      </c>
      <c r="H41" s="589">
        <v>5448.9726427399955</v>
      </c>
      <c r="I41" s="589">
        <v>5053.2158783000004</v>
      </c>
      <c r="J41" s="589">
        <v>5435.8645632999969</v>
      </c>
      <c r="K41" s="589">
        <v>5821.647258</v>
      </c>
      <c r="L41" s="589">
        <v>6327.4365720000005</v>
      </c>
      <c r="M41" s="589">
        <v>6480.306141</v>
      </c>
      <c r="N41" s="589">
        <v>6889.8328220000003</v>
      </c>
      <c r="O41" s="589">
        <v>7115.2845529999995</v>
      </c>
      <c r="P41" s="589">
        <v>7555.5660489999991</v>
      </c>
      <c r="Q41" s="589">
        <v>8345.3415372800009</v>
      </c>
      <c r="R41" s="589">
        <v>8918.6595890000008</v>
      </c>
      <c r="S41" s="588">
        <v>9320.1425589999981</v>
      </c>
    </row>
    <row r="42" spans="1:20" ht="12" customHeight="1">
      <c r="P42" s="587"/>
      <c r="Q42" s="586"/>
    </row>
    <row r="43" spans="1:20" ht="12.75" customHeight="1">
      <c r="A43" s="1166" t="s">
        <v>605</v>
      </c>
      <c r="B43" s="1166"/>
      <c r="C43" s="1166"/>
      <c r="D43" s="1166"/>
      <c r="E43" s="1166"/>
      <c r="F43" s="1166"/>
      <c r="G43" s="1166"/>
      <c r="H43" s="1166"/>
      <c r="I43" s="1166"/>
      <c r="J43" s="1166"/>
      <c r="K43" s="1166"/>
      <c r="L43" s="1166"/>
      <c r="M43" s="1166"/>
      <c r="N43" s="1166"/>
      <c r="O43" s="1166"/>
      <c r="P43" s="1166"/>
      <c r="Q43" s="1166"/>
      <c r="R43" s="1166"/>
      <c r="S43" s="1166"/>
    </row>
    <row r="44" spans="1:20" ht="12.75" customHeight="1">
      <c r="A44" s="1166" t="s">
        <v>545</v>
      </c>
      <c r="B44" s="1166"/>
      <c r="C44" s="1166"/>
      <c r="D44" s="1166"/>
      <c r="E44" s="1166"/>
      <c r="F44" s="1166"/>
      <c r="G44" s="1166"/>
      <c r="H44" s="1166"/>
      <c r="I44" s="1166"/>
      <c r="J44" s="1166"/>
      <c r="K44" s="1166"/>
      <c r="L44" s="1166"/>
      <c r="M44" s="1166"/>
      <c r="N44" s="1166"/>
      <c r="O44" s="1166"/>
      <c r="P44" s="1166"/>
      <c r="Q44" s="1166"/>
      <c r="R44" s="1166"/>
      <c r="S44" s="1166"/>
    </row>
    <row r="45" spans="1:20" ht="12.75" customHeight="1">
      <c r="A45" s="1166"/>
      <c r="B45" s="1166"/>
      <c r="C45" s="1166"/>
      <c r="D45" s="1166"/>
      <c r="E45" s="1166"/>
      <c r="F45" s="1166"/>
      <c r="G45" s="1166"/>
      <c r="H45" s="1166"/>
      <c r="I45" s="1166"/>
      <c r="J45" s="1166"/>
      <c r="K45" s="1166"/>
      <c r="L45" s="1166"/>
      <c r="M45" s="1166"/>
      <c r="N45" s="1166"/>
      <c r="O45" s="1166"/>
      <c r="P45" s="1166"/>
      <c r="Q45" s="1166"/>
      <c r="R45" s="1166"/>
      <c r="S45" s="1166"/>
    </row>
    <row r="46" spans="1:20">
      <c r="A46" s="1166" t="s">
        <v>604</v>
      </c>
      <c r="B46" s="1166"/>
      <c r="C46" s="1166"/>
      <c r="D46" s="1166"/>
      <c r="E46" s="1166"/>
      <c r="F46" s="1166"/>
      <c r="G46" s="1166"/>
      <c r="H46" s="1166"/>
      <c r="I46" s="1166"/>
      <c r="J46" s="1166"/>
      <c r="K46" s="1166"/>
      <c r="L46" s="1166"/>
      <c r="M46" s="1166"/>
      <c r="N46" s="1166"/>
      <c r="O46" s="1166"/>
      <c r="P46" s="1166"/>
      <c r="Q46" s="1166"/>
      <c r="R46" s="1166"/>
      <c r="S46" s="1166"/>
    </row>
    <row r="47" spans="1:20">
      <c r="P47" s="585"/>
      <c r="Q47" s="584"/>
    </row>
    <row r="48" spans="1:20">
      <c r="P48" s="583"/>
    </row>
    <row r="49" spans="4:16">
      <c r="P49" s="583"/>
    </row>
    <row r="52" spans="4:16">
      <c r="D52" s="582"/>
      <c r="E52" s="582"/>
      <c r="F52" s="582"/>
      <c r="G52" s="582"/>
      <c r="H52" s="582"/>
      <c r="I52" s="582"/>
      <c r="J52" s="582"/>
      <c r="K52" s="582"/>
      <c r="L52" s="582"/>
      <c r="P52" s="582"/>
    </row>
    <row r="53" spans="4:16">
      <c r="D53" s="582"/>
      <c r="E53" s="582"/>
      <c r="F53" s="582"/>
      <c r="G53" s="582"/>
      <c r="H53" s="582"/>
      <c r="I53" s="582"/>
      <c r="J53" s="582"/>
      <c r="K53" s="582"/>
      <c r="L53" s="582"/>
      <c r="P53" s="582"/>
    </row>
    <row r="54" spans="4:16">
      <c r="D54" s="581" t="s">
        <v>517</v>
      </c>
    </row>
  </sheetData>
  <mergeCells count="4">
    <mergeCell ref="A43:S43"/>
    <mergeCell ref="A44:S44"/>
    <mergeCell ref="A45:S45"/>
    <mergeCell ref="A46:S46"/>
  </mergeCells>
  <printOptions horizontalCentered="1"/>
  <pageMargins left="1" right="1" top="1" bottom="0.7" header="0.5" footer="0.5"/>
  <pageSetup scale="45" fitToHeight="0" orientation="landscape" r:id="rId1"/>
  <headerFooter scaleWithDoc="0" alignWithMargins="0">
    <oddHeader>&amp;C&amp;"Calibri,Bold"Table 7.1
Fiscal Year Revenue Collections
(Millions of Current Dollars)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S46"/>
  <sheetViews>
    <sheetView view="pageLayout" topLeftCell="A25" zoomScaleNormal="100" workbookViewId="0">
      <selection activeCell="F7" sqref="F7"/>
    </sheetView>
  </sheetViews>
  <sheetFormatPr defaultColWidth="3.140625" defaultRowHeight="12.75"/>
  <cols>
    <col min="1" max="1" width="22.7109375" style="655" bestFit="1" customWidth="1"/>
    <col min="2" max="18" width="6.42578125" style="655" customWidth="1"/>
    <col min="19" max="16384" width="3.140625" style="655"/>
  </cols>
  <sheetData>
    <row r="1" spans="1:18">
      <c r="B1" s="1167"/>
      <c r="C1" s="1167"/>
      <c r="D1" s="1167"/>
      <c r="E1" s="1167"/>
      <c r="F1" s="1167"/>
      <c r="G1" s="1167"/>
      <c r="H1" s="1167"/>
      <c r="I1" s="1167"/>
      <c r="J1" s="1167"/>
      <c r="K1" s="1167"/>
      <c r="L1" s="1167"/>
      <c r="M1" s="1167"/>
    </row>
    <row r="2" spans="1:18">
      <c r="A2" s="1303" t="s">
        <v>639</v>
      </c>
      <c r="B2" s="1304">
        <v>2004</v>
      </c>
      <c r="C2" s="1305">
        <v>2005</v>
      </c>
      <c r="D2" s="1305">
        <v>2006</v>
      </c>
      <c r="E2" s="1305">
        <v>2007</v>
      </c>
      <c r="F2" s="1305">
        <v>2008</v>
      </c>
      <c r="G2" s="1305">
        <v>2009</v>
      </c>
      <c r="H2" s="1305">
        <v>2010</v>
      </c>
      <c r="I2" s="1305">
        <v>2011</v>
      </c>
      <c r="J2" s="1305">
        <v>2012</v>
      </c>
      <c r="K2" s="1305">
        <v>2013</v>
      </c>
      <c r="L2" s="1305">
        <v>2014</v>
      </c>
      <c r="M2" s="1305">
        <v>2015</v>
      </c>
      <c r="N2" s="1305">
        <v>2016</v>
      </c>
      <c r="O2" s="1305">
        <v>2017</v>
      </c>
      <c r="P2" s="1305">
        <v>2018</v>
      </c>
      <c r="Q2" s="1305" t="s">
        <v>538</v>
      </c>
      <c r="R2" s="1306" t="s">
        <v>638</v>
      </c>
    </row>
    <row r="3" spans="1:18">
      <c r="A3" s="1307" t="s">
        <v>637</v>
      </c>
      <c r="B3" s="1308">
        <v>4.0141685948685391E-2</v>
      </c>
      <c r="C3" s="1308">
        <v>8.8275527055280856E-2</v>
      </c>
      <c r="D3" s="1308">
        <v>0.10507189887525548</v>
      </c>
      <c r="E3" s="1308">
        <v>2.853900392380293E-2</v>
      </c>
      <c r="F3" s="1308">
        <v>-6.3746326733334135E-2</v>
      </c>
      <c r="G3" s="1308">
        <v>-0.11033320583276207</v>
      </c>
      <c r="H3" s="1308">
        <v>-9.3573528405112016E-2</v>
      </c>
      <c r="I3" s="1308">
        <v>0.14167921962825258</v>
      </c>
      <c r="J3" s="1308">
        <v>-1.1782996325512829E-2</v>
      </c>
      <c r="K3" s="1308">
        <v>2.1109417610699399E-2</v>
      </c>
      <c r="L3" s="1308">
        <v>2.5291527900926036E-2</v>
      </c>
      <c r="M3" s="1308">
        <v>3.5096444604860055E-2</v>
      </c>
      <c r="N3" s="1308">
        <v>3.7068183753033557E-2</v>
      </c>
      <c r="O3" s="1308">
        <v>4.3985507580068361E-2</v>
      </c>
      <c r="P3" s="1308">
        <v>8.7245428199190567E-2</v>
      </c>
      <c r="Q3" s="1308">
        <v>5.9809000997850248E-2</v>
      </c>
      <c r="R3" s="1309">
        <v>4.7426129342687418E-2</v>
      </c>
    </row>
    <row r="4" spans="1:18">
      <c r="A4" s="626" t="s">
        <v>636</v>
      </c>
      <c r="B4" s="612">
        <v>35.092780075722942</v>
      </c>
      <c r="C4" s="612">
        <v>7.3386912825747386</v>
      </c>
      <c r="D4" s="612">
        <v>138.54628399364901</v>
      </c>
      <c r="E4" s="612">
        <v>149.60472097882814</v>
      </c>
      <c r="F4" s="612">
        <v>30.128338283797351</v>
      </c>
      <c r="G4" s="612">
        <v>-15.063173613901759</v>
      </c>
      <c r="H4" s="612">
        <v>8.9490040015500547</v>
      </c>
      <c r="I4" s="612">
        <v>-37.16378365925739</v>
      </c>
      <c r="J4" s="612">
        <v>75.559360801910927</v>
      </c>
      <c r="K4" s="612">
        <v>27.10027100271002</v>
      </c>
      <c r="L4" s="612">
        <v>7.1968727789623266</v>
      </c>
      <c r="M4" s="612">
        <v>9.5640009017012861</v>
      </c>
      <c r="N4" s="612">
        <v>9.5457429405369396</v>
      </c>
      <c r="O4" s="612">
        <v>7.7865915811348163</v>
      </c>
      <c r="P4" s="612">
        <v>9.9373773498095943</v>
      </c>
      <c r="Q4" s="612">
        <v>6.692825792993462</v>
      </c>
      <c r="R4" s="630">
        <v>3.7589218196138807</v>
      </c>
    </row>
    <row r="5" spans="1:18">
      <c r="A5" s="626" t="s">
        <v>635</v>
      </c>
      <c r="B5" s="612">
        <v>4.6251238619750668</v>
      </c>
      <c r="C5" s="612">
        <v>8.7897608481268374</v>
      </c>
      <c r="D5" s="612">
        <v>13.71386400600063</v>
      </c>
      <c r="E5" s="612">
        <v>10.563858363639135</v>
      </c>
      <c r="F5" s="612">
        <v>-2.0451172165143028</v>
      </c>
      <c r="G5" s="612">
        <v>-11.66828016894036</v>
      </c>
      <c r="H5" s="612">
        <v>-6.5837891482347644</v>
      </c>
      <c r="I5" s="612">
        <v>5.0975952283391246</v>
      </c>
      <c r="J5" s="612">
        <v>6.9287538554298811</v>
      </c>
      <c r="K5" s="612">
        <v>6.4454373807158127</v>
      </c>
      <c r="L5" s="612">
        <v>3.4958894556047726</v>
      </c>
      <c r="M5" s="612">
        <v>4.8084089198040525</v>
      </c>
      <c r="N5" s="612">
        <v>5.0162023732679417</v>
      </c>
      <c r="O5" s="612">
        <v>5.1910922262161652</v>
      </c>
      <c r="P5" s="612">
        <v>9.0152532997311852</v>
      </c>
      <c r="Q5" s="612">
        <v>6.1529886222425612</v>
      </c>
      <c r="R5" s="630">
        <v>4.5036233468530584</v>
      </c>
    </row>
    <row r="6" spans="1:18">
      <c r="A6" s="1307" t="s">
        <v>634</v>
      </c>
      <c r="B6" s="612"/>
      <c r="C6" s="612"/>
      <c r="D6" s="612">
        <v>75.750273422622854</v>
      </c>
      <c r="E6" s="612">
        <v>1.7025940259967065</v>
      </c>
      <c r="F6" s="612">
        <v>15.533651608827871</v>
      </c>
      <c r="G6" s="612">
        <v>2.9628945712170562</v>
      </c>
      <c r="H6" s="612">
        <v>2.0396032303928946</v>
      </c>
      <c r="I6" s="612">
        <v>0.32087747687554735</v>
      </c>
      <c r="J6" s="612">
        <v>13.039295462008127</v>
      </c>
      <c r="K6" s="612">
        <v>-6.0685179625011969</v>
      </c>
      <c r="L6" s="612">
        <v>-3.4987406093423323</v>
      </c>
      <c r="M6" s="612">
        <v>9.4643845942797853</v>
      </c>
      <c r="N6" s="612">
        <v>0.58611006569890822</v>
      </c>
      <c r="O6" s="612">
        <v>9.3629233218669441</v>
      </c>
      <c r="P6" s="612">
        <v>-6.2925352979048217</v>
      </c>
      <c r="Q6" s="612">
        <v>1.2327668455607288</v>
      </c>
      <c r="R6" s="630">
        <v>0.68188091577627841</v>
      </c>
    </row>
    <row r="7" spans="1:18">
      <c r="A7" s="1307" t="s">
        <v>633</v>
      </c>
      <c r="B7" s="612">
        <v>18.6492839412713</v>
      </c>
      <c r="C7" s="612">
        <v>1.0511638409989477</v>
      </c>
      <c r="D7" s="612">
        <v>24.231235289465648</v>
      </c>
      <c r="E7" s="612">
        <v>12.479377620870991</v>
      </c>
      <c r="F7" s="612">
        <v>12.194298963282213</v>
      </c>
      <c r="G7" s="612">
        <v>-6.953083486771483E-3</v>
      </c>
      <c r="H7" s="612">
        <v>-2.2041920338660925</v>
      </c>
      <c r="I7" s="612">
        <v>6.7750999532705691</v>
      </c>
      <c r="J7" s="612">
        <v>13.599090409044635</v>
      </c>
      <c r="K7" s="612">
        <v>14.921533658538145</v>
      </c>
      <c r="L7" s="612">
        <v>7.93796664627342</v>
      </c>
      <c r="M7" s="612">
        <v>8.6600002277696717</v>
      </c>
      <c r="N7" s="612">
        <v>9.0323474762491696</v>
      </c>
      <c r="O7" s="612">
        <v>2.2249890060699107</v>
      </c>
      <c r="P7" s="612">
        <v>5.6110750172991608</v>
      </c>
      <c r="Q7" s="612">
        <v>5.7113256151885006</v>
      </c>
      <c r="R7" s="630">
        <v>5.0227298274939214</v>
      </c>
    </row>
    <row r="8" spans="1:18">
      <c r="A8" s="1307" t="s">
        <v>632</v>
      </c>
      <c r="B8" s="612">
        <v>5.8235937407240979</v>
      </c>
      <c r="C8" s="612">
        <v>7.8965885772327882</v>
      </c>
      <c r="D8" s="612">
        <v>6.0332657042194038</v>
      </c>
      <c r="E8" s="612">
        <v>0.50383470797947805</v>
      </c>
      <c r="F8" s="612">
        <v>7.5576425085981169</v>
      </c>
      <c r="G8" s="612">
        <v>7.4834043802148864</v>
      </c>
      <c r="H8" s="612">
        <v>-3.5748954763831664</v>
      </c>
      <c r="I8" s="612">
        <v>-5.1509783154471851</v>
      </c>
      <c r="J8" s="612">
        <v>11.229394494267297</v>
      </c>
      <c r="K8" s="612">
        <v>6.1343692856556942</v>
      </c>
      <c r="L8" s="612">
        <v>1.8088518972560808</v>
      </c>
      <c r="M8" s="612">
        <v>1.2858676591213092</v>
      </c>
      <c r="N8" s="612">
        <v>20.861390941676071</v>
      </c>
      <c r="O8" s="612">
        <v>9.2831732027448552</v>
      </c>
      <c r="P8" s="612">
        <v>9.4584381374531734</v>
      </c>
      <c r="Q8" s="612">
        <v>4.7453943852918457</v>
      </c>
      <c r="R8" s="630">
        <v>6.4918837318598488</v>
      </c>
    </row>
    <row r="9" spans="1:18">
      <c r="A9" s="1307" t="s">
        <v>631</v>
      </c>
      <c r="B9" s="612">
        <v>15.861626506015792</v>
      </c>
      <c r="C9" s="612">
        <v>-1.387831045398491</v>
      </c>
      <c r="D9" s="612">
        <v>-1.7908414485023227</v>
      </c>
      <c r="E9" s="612">
        <v>2.5977770083203122</v>
      </c>
      <c r="F9" s="612">
        <v>0.68533653968738673</v>
      </c>
      <c r="G9" s="612">
        <v>-3.5501607199787455</v>
      </c>
      <c r="H9" s="612">
        <v>-3.1326078572582405</v>
      </c>
      <c r="I9" s="612">
        <v>113.75451607623734</v>
      </c>
      <c r="J9" s="612">
        <v>-7.7822803670768437E-2</v>
      </c>
      <c r="K9" s="612">
        <v>-3.6186596378557256</v>
      </c>
      <c r="L9" s="612">
        <v>-6.4052887630993922</v>
      </c>
      <c r="M9" s="612">
        <v>2.4716867043847124</v>
      </c>
      <c r="N9" s="612">
        <v>2.0801792526055074</v>
      </c>
      <c r="O9" s="612">
        <v>-1.7401877532299492</v>
      </c>
      <c r="P9" s="612">
        <v>-3.543796546939848</v>
      </c>
      <c r="Q9" s="612">
        <v>-2.378223442466898</v>
      </c>
      <c r="R9" s="630">
        <v>-1.5158600807073763</v>
      </c>
    </row>
    <row r="10" spans="1:18">
      <c r="A10" s="1307" t="s">
        <v>630</v>
      </c>
      <c r="B10" s="612">
        <v>37.070199131657965</v>
      </c>
      <c r="C10" s="612">
        <v>45.89361900398017</v>
      </c>
      <c r="D10" s="612">
        <v>33.709971670624171</v>
      </c>
      <c r="E10" s="612">
        <v>-8.5074347978530191</v>
      </c>
      <c r="F10" s="612">
        <v>0.12323503926037205</v>
      </c>
      <c r="G10" s="612">
        <v>8.3731346046748136</v>
      </c>
      <c r="H10" s="612">
        <v>-20.839009225164318</v>
      </c>
      <c r="I10" s="612">
        <v>6.5022298917744248</v>
      </c>
      <c r="J10" s="612">
        <v>9.499055900675657</v>
      </c>
      <c r="K10" s="612">
        <v>-18.883947603280149</v>
      </c>
      <c r="L10" s="612">
        <v>67.705858730255741</v>
      </c>
      <c r="M10" s="612">
        <v>-21.84222372021074</v>
      </c>
      <c r="N10" s="612">
        <v>-70.209861555688263</v>
      </c>
      <c r="O10" s="612">
        <v>-55.22527087502047</v>
      </c>
      <c r="P10" s="612">
        <v>87.436311171727283</v>
      </c>
      <c r="Q10" s="612">
        <v>73.407160911394968</v>
      </c>
      <c r="R10" s="630">
        <v>10.679658408859671</v>
      </c>
    </row>
    <row r="11" spans="1:18">
      <c r="A11" s="1307" t="s">
        <v>629</v>
      </c>
      <c r="B11" s="612">
        <v>3.3004864983092075</v>
      </c>
      <c r="C11" s="612">
        <v>89.952026540343084</v>
      </c>
      <c r="D11" s="612">
        <v>48.878826852736992</v>
      </c>
      <c r="E11" s="612">
        <v>38.501311052328369</v>
      </c>
      <c r="F11" s="612">
        <v>12.466993563985728</v>
      </c>
      <c r="G11" s="612">
        <v>-45.102839689354127</v>
      </c>
      <c r="H11" s="612">
        <v>43.171519692397723</v>
      </c>
      <c r="I11" s="612">
        <v>29.967874063568644</v>
      </c>
      <c r="J11" s="612">
        <v>-6.3318322065663786</v>
      </c>
      <c r="K11" s="612">
        <v>-33.306604948874288</v>
      </c>
      <c r="L11" s="612">
        <v>-6.4348828547193149</v>
      </c>
      <c r="M11" s="612">
        <v>3.128069048371751</v>
      </c>
      <c r="N11" s="612">
        <v>-57.318168123389377</v>
      </c>
      <c r="O11" s="612">
        <v>-1.8924360319614086</v>
      </c>
      <c r="P11" s="612">
        <v>11.301989202926578</v>
      </c>
      <c r="Q11" s="612">
        <v>38.851035380467948</v>
      </c>
      <c r="R11" s="630">
        <v>18.370703175551938</v>
      </c>
    </row>
    <row r="12" spans="1:18">
      <c r="A12" s="1307" t="s">
        <v>628</v>
      </c>
      <c r="B12" s="612">
        <v>-70.663616044094965</v>
      </c>
      <c r="C12" s="612">
        <v>-69.489034141733484</v>
      </c>
      <c r="D12" s="612">
        <v>152.32355802430911</v>
      </c>
      <c r="E12" s="612">
        <v>-93.318810087772462</v>
      </c>
      <c r="F12" s="612">
        <v>-80.858964198765676</v>
      </c>
      <c r="G12" s="612">
        <v>236.74740790310526</v>
      </c>
      <c r="H12" s="612">
        <v>-81.115333762058995</v>
      </c>
      <c r="I12" s="612">
        <v>113.7853919558716</v>
      </c>
      <c r="J12" s="612">
        <v>-100</v>
      </c>
      <c r="K12" s="1310" t="s">
        <v>640</v>
      </c>
      <c r="L12" s="1310" t="s">
        <v>640</v>
      </c>
      <c r="M12" s="1310" t="s">
        <v>640</v>
      </c>
      <c r="N12" s="1311" t="s">
        <v>640</v>
      </c>
      <c r="O12" s="1311" t="s">
        <v>640</v>
      </c>
      <c r="P12" s="1311" t="s">
        <v>640</v>
      </c>
      <c r="Q12" s="1311" t="s">
        <v>640</v>
      </c>
      <c r="R12" s="1312" t="s">
        <v>640</v>
      </c>
    </row>
    <row r="13" spans="1:18">
      <c r="A13" s="1307" t="s">
        <v>627</v>
      </c>
      <c r="B13" s="612">
        <v>-14.93847682807321</v>
      </c>
      <c r="C13" s="612">
        <v>147.09347455731137</v>
      </c>
      <c r="D13" s="612">
        <v>194.1299592938874</v>
      </c>
      <c r="E13" s="612">
        <v>108.72786622575683</v>
      </c>
      <c r="F13" s="612">
        <v>-24.831165018598078</v>
      </c>
      <c r="G13" s="612">
        <v>-60.056487895428347</v>
      </c>
      <c r="H13" s="612">
        <v>-78.778587522660843</v>
      </c>
      <c r="I13" s="612">
        <v>-55.046039082563361</v>
      </c>
      <c r="J13" s="612">
        <v>135.18780684830364</v>
      </c>
      <c r="K13" s="612">
        <v>6.7839542132020592</v>
      </c>
      <c r="L13" s="612">
        <v>-16.29765273847179</v>
      </c>
      <c r="M13" s="612">
        <v>30.39910501193317</v>
      </c>
      <c r="N13" s="612">
        <v>20.989795266261545</v>
      </c>
      <c r="O13" s="612">
        <v>80.279618831322082</v>
      </c>
      <c r="P13" s="612">
        <v>55.002160623879703</v>
      </c>
      <c r="Q13" s="612">
        <v>37.121938559423363</v>
      </c>
      <c r="R13" s="630">
        <v>21.131503938109873</v>
      </c>
    </row>
    <row r="14" spans="1:18">
      <c r="A14" s="1307" t="s">
        <v>626</v>
      </c>
      <c r="B14" s="612">
        <v>-2.2531101624691852</v>
      </c>
      <c r="C14" s="612">
        <v>1.6268125262534072</v>
      </c>
      <c r="D14" s="612">
        <v>9.5291689137999782</v>
      </c>
      <c r="E14" s="612">
        <v>14.302379200102466</v>
      </c>
      <c r="F14" s="612">
        <v>-8.0121847253118883</v>
      </c>
      <c r="G14" s="612">
        <v>1.8465324222491253</v>
      </c>
      <c r="H14" s="612">
        <v>47.584573017753364</v>
      </c>
      <c r="I14" s="612">
        <v>-9.9387258203508466</v>
      </c>
      <c r="J14" s="612">
        <v>32.679442397928241</v>
      </c>
      <c r="K14" s="612">
        <v>-16.128009931588217</v>
      </c>
      <c r="L14" s="612">
        <v>1.7191448052479963</v>
      </c>
      <c r="M14" s="612">
        <v>11.118599506197002</v>
      </c>
      <c r="N14" s="612">
        <v>-23.192498702928621</v>
      </c>
      <c r="O14" s="612">
        <v>20.004912773494652</v>
      </c>
      <c r="P14" s="612">
        <v>9.1056955374651203</v>
      </c>
      <c r="Q14" s="612">
        <v>-8.0073376075520777</v>
      </c>
      <c r="R14" s="630">
        <v>1.7731755235276925</v>
      </c>
    </row>
    <row r="15" spans="1:18">
      <c r="A15" s="1307" t="s">
        <v>625</v>
      </c>
      <c r="B15" s="612">
        <v>2.1676665312306831</v>
      </c>
      <c r="C15" s="612">
        <v>5.623906773081333</v>
      </c>
      <c r="D15" s="612">
        <v>-5.6828918941923217</v>
      </c>
      <c r="E15" s="612">
        <v>9.8500669821805396</v>
      </c>
      <c r="F15" s="612">
        <v>3.8057266302551129</v>
      </c>
      <c r="G15" s="612">
        <v>-2.5721251569494341</v>
      </c>
      <c r="H15" s="612">
        <v>2.4001190584681753</v>
      </c>
      <c r="I15" s="612">
        <v>-6.4148736089749914</v>
      </c>
      <c r="J15" s="612">
        <v>13.756962971171216</v>
      </c>
      <c r="K15" s="612">
        <v>-7.6524468886427606</v>
      </c>
      <c r="L15" s="612">
        <v>-5.0016730668111409</v>
      </c>
      <c r="M15" s="612">
        <v>-9.2422341496142142</v>
      </c>
      <c r="N15" s="612">
        <v>10.210261435178648</v>
      </c>
      <c r="O15" s="612">
        <v>-6.3636118201988108</v>
      </c>
      <c r="P15" s="612">
        <v>0.8739414773954346</v>
      </c>
      <c r="Q15" s="612">
        <v>5.1553289688106352</v>
      </c>
      <c r="R15" s="630">
        <v>1.2974515249487339</v>
      </c>
    </row>
    <row r="16" spans="1:18">
      <c r="A16" s="1313" t="s">
        <v>624</v>
      </c>
      <c r="B16" s="620">
        <v>3.5594093561654327</v>
      </c>
      <c r="C16" s="620">
        <v>9.7994832754615402</v>
      </c>
      <c r="D16" s="620">
        <v>13.021854710681357</v>
      </c>
      <c r="E16" s="620">
        <v>4.7303587622763654</v>
      </c>
      <c r="F16" s="620">
        <v>-5.4935453651503536</v>
      </c>
      <c r="G16" s="620">
        <v>-10.644664322776197</v>
      </c>
      <c r="H16" s="620">
        <v>-7.9223062531841748</v>
      </c>
      <c r="I16" s="620">
        <v>14.871258186519309</v>
      </c>
      <c r="J16" s="620">
        <v>1.5250779042591533</v>
      </c>
      <c r="K16" s="620">
        <v>0.35946939936677413</v>
      </c>
      <c r="L16" s="620">
        <v>3.6397607617811412</v>
      </c>
      <c r="M16" s="620">
        <v>2.9793271257795961</v>
      </c>
      <c r="N16" s="620">
        <v>0.69579801671035835</v>
      </c>
      <c r="O16" s="620">
        <v>4.491902073405396</v>
      </c>
      <c r="P16" s="620">
        <v>8.4464792459514992</v>
      </c>
      <c r="Q16" s="620">
        <v>5.8112396230182162</v>
      </c>
      <c r="R16" s="1314">
        <v>4.7666591481402509</v>
      </c>
    </row>
    <row r="17" spans="1:18" ht="7.5" customHeight="1">
      <c r="A17" s="1313"/>
      <c r="B17" s="620"/>
      <c r="C17" s="620"/>
      <c r="D17" s="620"/>
      <c r="E17" s="620"/>
      <c r="F17" s="620"/>
      <c r="G17" s="620"/>
      <c r="H17" s="620"/>
      <c r="I17" s="620"/>
      <c r="J17" s="620"/>
      <c r="K17" s="620"/>
      <c r="L17" s="620"/>
      <c r="M17" s="620"/>
      <c r="N17" s="1315"/>
      <c r="O17" s="1315"/>
      <c r="P17" s="1315"/>
      <c r="Q17" s="1315"/>
      <c r="R17" s="1316"/>
    </row>
    <row r="18" spans="1:18">
      <c r="A18" s="1317" t="s">
        <v>623</v>
      </c>
      <c r="B18" s="1318">
        <v>4.0868646219279325</v>
      </c>
      <c r="C18" s="1318">
        <v>9.7460605115343704</v>
      </c>
      <c r="D18" s="1318">
        <v>15.687160607143124</v>
      </c>
      <c r="E18" s="1318">
        <v>11.073404388346475</v>
      </c>
      <c r="F18" s="1318">
        <v>-1.9887239714774352</v>
      </c>
      <c r="G18" s="1318">
        <v>-11.22185674862024</v>
      </c>
      <c r="H18" s="1318">
        <v>-5.813757559028609</v>
      </c>
      <c r="I18" s="1318">
        <v>7.3486832203710994</v>
      </c>
      <c r="J18" s="1318">
        <v>7.7900161586992311</v>
      </c>
      <c r="K18" s="1318">
        <v>4.0450320379417093</v>
      </c>
      <c r="L18" s="1318">
        <v>4.2386576339549453</v>
      </c>
      <c r="M18" s="1318">
        <v>4.1194248342523831</v>
      </c>
      <c r="N18" s="1318">
        <v>2.3082414931894002</v>
      </c>
      <c r="O18" s="1318">
        <v>5.1346538853772383</v>
      </c>
      <c r="P18" s="1318">
        <v>8.7446709994128291</v>
      </c>
      <c r="Q18" s="1318">
        <v>5.9894979488959388</v>
      </c>
      <c r="R18" s="1319">
        <v>4.5615406709222706</v>
      </c>
    </row>
    <row r="19" spans="1:18" ht="7.5" customHeight="1">
      <c r="A19" s="1320"/>
      <c r="B19" s="1321"/>
      <c r="C19" s="1321"/>
      <c r="D19" s="1321"/>
      <c r="E19" s="1321"/>
      <c r="F19" s="1321"/>
      <c r="G19" s="1321"/>
      <c r="H19" s="1321"/>
      <c r="I19" s="1321"/>
      <c r="J19" s="1321"/>
      <c r="K19" s="1321"/>
      <c r="L19" s="1321"/>
      <c r="M19" s="1322"/>
      <c r="N19" s="1322"/>
      <c r="O19" s="1322"/>
      <c r="P19" s="1322"/>
      <c r="Q19" s="1322"/>
      <c r="R19" s="1323"/>
    </row>
    <row r="20" spans="1:18">
      <c r="A20" s="1307" t="s">
        <v>622</v>
      </c>
      <c r="B20" s="612">
        <v>7.6161028433378464</v>
      </c>
      <c r="C20" s="612">
        <v>13.846373605774097</v>
      </c>
      <c r="D20" s="612">
        <v>18.219496872394124</v>
      </c>
      <c r="E20" s="612">
        <v>12.459188629250395</v>
      </c>
      <c r="F20" s="612">
        <v>1.4623117566877619</v>
      </c>
      <c r="G20" s="612">
        <v>-10.745836863678015</v>
      </c>
      <c r="H20" s="612">
        <v>-9.2680872035947548</v>
      </c>
      <c r="I20" s="612">
        <v>9.1981321753504162</v>
      </c>
      <c r="J20" s="612">
        <v>7.0167400084677256</v>
      </c>
      <c r="K20" s="612">
        <v>15.962628370403586</v>
      </c>
      <c r="L20" s="612">
        <v>1.3243254978397179</v>
      </c>
      <c r="M20" s="612">
        <v>9.2697929666599066</v>
      </c>
      <c r="N20" s="612">
        <v>6.7344604407680198</v>
      </c>
      <c r="O20" s="612">
        <v>7.095217589736813</v>
      </c>
      <c r="P20" s="612">
        <v>10.792271443999081</v>
      </c>
      <c r="Q20" s="612">
        <v>7.4876107858200758</v>
      </c>
      <c r="R20" s="630">
        <v>5.4405508994573415</v>
      </c>
    </row>
    <row r="21" spans="1:18">
      <c r="A21" s="626" t="s">
        <v>621</v>
      </c>
      <c r="B21" s="612">
        <v>4.7422593583749117</v>
      </c>
      <c r="C21" s="612">
        <v>7.6493683717762773</v>
      </c>
      <c r="D21" s="612">
        <v>10.789481079260055</v>
      </c>
      <c r="E21" s="612">
        <v>10.077259641953962</v>
      </c>
      <c r="F21" s="612">
        <v>0.66887562047857063</v>
      </c>
      <c r="G21" s="612">
        <v>-8.2285141228825012</v>
      </c>
      <c r="H21" s="612">
        <v>-1.0277301109072767</v>
      </c>
      <c r="I21" s="612">
        <v>4.7972486568907069</v>
      </c>
      <c r="J21" s="612">
        <v>5.7282332851080087</v>
      </c>
      <c r="K21" s="612">
        <v>7.5225187969743201</v>
      </c>
      <c r="L21" s="612">
        <v>3.9379091751732487</v>
      </c>
      <c r="M21" s="612">
        <v>6.845761718806842</v>
      </c>
      <c r="N21" s="612">
        <v>7.7694594194889222</v>
      </c>
      <c r="O21" s="612">
        <v>7.5002992893176579</v>
      </c>
      <c r="P21" s="612">
        <v>8.3685963118500517</v>
      </c>
      <c r="Q21" s="612">
        <v>7.6149415596569403</v>
      </c>
      <c r="R21" s="630">
        <v>6.0707578270456919</v>
      </c>
    </row>
    <row r="22" spans="1:18">
      <c r="A22" s="626" t="s">
        <v>620</v>
      </c>
      <c r="B22" s="612">
        <v>13.29600273250553</v>
      </c>
      <c r="C22" s="612">
        <v>27.2076767277293</v>
      </c>
      <c r="D22" s="612">
        <v>35.540923971233227</v>
      </c>
      <c r="E22" s="612">
        <v>21.050253097327754</v>
      </c>
      <c r="F22" s="612">
        <v>6.7216385613321661</v>
      </c>
      <c r="G22" s="612">
        <v>-21.744384144771889</v>
      </c>
      <c r="H22" s="612">
        <v>-18.532386653629928</v>
      </c>
      <c r="I22" s="612">
        <v>9.0499375107684585</v>
      </c>
      <c r="J22" s="612">
        <v>2.9374854267502526</v>
      </c>
      <c r="K22" s="612">
        <v>33.818641012921624</v>
      </c>
      <c r="L22" s="612">
        <v>-4.3104040009062539</v>
      </c>
      <c r="M22" s="612">
        <v>12.334526512686562</v>
      </c>
      <c r="N22" s="612">
        <v>4.7226582743395085</v>
      </c>
      <c r="O22" s="612">
        <v>6.0890140688584893</v>
      </c>
      <c r="P22" s="612">
        <v>16.045441692727547</v>
      </c>
      <c r="Q22" s="612">
        <v>7.9609261229116157</v>
      </c>
      <c r="R22" s="630">
        <v>4.8798237819110524</v>
      </c>
    </row>
    <row r="23" spans="1:18">
      <c r="A23" s="626" t="s">
        <v>619</v>
      </c>
      <c r="B23" s="612">
        <v>1.1905645080859673</v>
      </c>
      <c r="C23" s="612">
        <v>1.9662905391438334</v>
      </c>
      <c r="D23" s="612">
        <v>8.8549122781706124</v>
      </c>
      <c r="E23" s="612">
        <v>17.007026597630514</v>
      </c>
      <c r="F23" s="612">
        <v>8.0452622818544928</v>
      </c>
      <c r="G23" s="612">
        <v>-21.114580721878305</v>
      </c>
      <c r="H23" s="612">
        <v>13.934141953373702</v>
      </c>
      <c r="I23" s="612">
        <v>-9.942912846784024</v>
      </c>
      <c r="J23" s="612">
        <v>-6.15426706192026</v>
      </c>
      <c r="K23" s="612">
        <v>0.59962256432364303</v>
      </c>
      <c r="L23" s="612">
        <v>3.5448225110907172</v>
      </c>
      <c r="M23" s="612">
        <v>1.4024776131050798</v>
      </c>
      <c r="N23" s="612">
        <v>8.3865819875190475</v>
      </c>
      <c r="O23" s="612">
        <v>7.2724849302003625</v>
      </c>
      <c r="P23" s="612">
        <v>7.7378432983107981</v>
      </c>
      <c r="Q23" s="612">
        <v>9.5000000871912285</v>
      </c>
      <c r="R23" s="630">
        <v>7.999999905895705</v>
      </c>
    </row>
    <row r="24" spans="1:18">
      <c r="A24" s="1307" t="s">
        <v>618</v>
      </c>
      <c r="B24" s="612">
        <v>1.1776680929975969</v>
      </c>
      <c r="C24" s="612">
        <v>29.10827915878853</v>
      </c>
      <c r="D24" s="612">
        <v>79.553957070536299</v>
      </c>
      <c r="E24" s="612">
        <v>12.957040173227586</v>
      </c>
      <c r="F24" s="612">
        <v>-2.1923527605844595</v>
      </c>
      <c r="G24" s="612">
        <v>-36.944616307119851</v>
      </c>
      <c r="H24" s="612">
        <v>1.189765886183447</v>
      </c>
      <c r="I24" s="612">
        <v>0.88772619620338666</v>
      </c>
      <c r="J24" s="612">
        <v>3.1275084895765026</v>
      </c>
      <c r="K24" s="612">
        <v>25.764682968429177</v>
      </c>
      <c r="L24" s="612">
        <v>-7.2852038460030517</v>
      </c>
      <c r="M24" s="612">
        <v>19.264533725526324</v>
      </c>
      <c r="N24" s="612">
        <v>-9.5214677439252391</v>
      </c>
      <c r="O24" s="612">
        <v>-2.9159806602115479</v>
      </c>
      <c r="P24" s="612">
        <v>36.37076121553693</v>
      </c>
      <c r="Q24" s="612">
        <v>14.25686036389191</v>
      </c>
      <c r="R24" s="630">
        <v>-2.9206438139395718</v>
      </c>
    </row>
    <row r="25" spans="1:18">
      <c r="A25" s="1307" t="s">
        <v>617</v>
      </c>
      <c r="B25" s="612">
        <v>140.32123527436235</v>
      </c>
      <c r="C25" s="612">
        <v>-3.0675040320775615</v>
      </c>
      <c r="D25" s="612">
        <v>35.836857827547</v>
      </c>
      <c r="E25" s="612">
        <v>1.413964870424822</v>
      </c>
      <c r="F25" s="612">
        <v>3.3632636072142619</v>
      </c>
      <c r="G25" s="612">
        <v>36.289510339063689</v>
      </c>
      <c r="H25" s="612">
        <v>-24.39508521834609</v>
      </c>
      <c r="I25" s="612">
        <v>8.6945849201669478</v>
      </c>
      <c r="J25" s="612">
        <v>6.1839871961094417</v>
      </c>
      <c r="K25" s="612">
        <v>-7.9971597048562826</v>
      </c>
      <c r="L25" s="612">
        <v>24.107601140684999</v>
      </c>
      <c r="M25" s="612">
        <v>-16.118503102057026</v>
      </c>
      <c r="N25" s="612">
        <v>-42.587208306401322</v>
      </c>
      <c r="O25" s="612">
        <v>-3.0442087848304378</v>
      </c>
      <c r="P25" s="612">
        <v>42.708605940665876</v>
      </c>
      <c r="Q25" s="612">
        <v>35.615970326287695</v>
      </c>
      <c r="R25" s="630">
        <v>12.165741142401432</v>
      </c>
    </row>
    <row r="26" spans="1:18">
      <c r="A26" s="1307" t="s">
        <v>616</v>
      </c>
      <c r="B26" s="612">
        <v>-8.9206838421383878</v>
      </c>
      <c r="C26" s="612">
        <v>-99.10018112480995</v>
      </c>
      <c r="D26" s="612">
        <v>23989.424166986635</v>
      </c>
      <c r="E26" s="612">
        <v>85.853280874213695</v>
      </c>
      <c r="F26" s="612">
        <v>10.410229300837193</v>
      </c>
      <c r="G26" s="612">
        <v>-3.7516091357911785</v>
      </c>
      <c r="H26" s="612">
        <v>27.361124132630941</v>
      </c>
      <c r="I26" s="612">
        <v>8.1243795915067132</v>
      </c>
      <c r="J26" s="612">
        <v>-5.3805645472865926</v>
      </c>
      <c r="K26" s="612">
        <v>10.36406050288614</v>
      </c>
      <c r="L26" s="612">
        <v>-16.575800618859805</v>
      </c>
      <c r="M26" s="612">
        <v>-7.4416936005171186</v>
      </c>
      <c r="N26" s="612">
        <v>18.036954291464991</v>
      </c>
      <c r="O26" s="612">
        <v>6.8222825984058044</v>
      </c>
      <c r="P26" s="612">
        <v>14.234168641058575</v>
      </c>
      <c r="Q26" s="612">
        <v>2.5953714744060052</v>
      </c>
      <c r="R26" s="630">
        <v>3.6194161484198073</v>
      </c>
    </row>
    <row r="27" spans="1:18">
      <c r="A27" s="1317" t="s">
        <v>615</v>
      </c>
      <c r="B27" s="1318">
        <v>7.5385695359061033</v>
      </c>
      <c r="C27" s="1318">
        <v>14.707033468718024</v>
      </c>
      <c r="D27" s="1318">
        <v>24.64219151969418</v>
      </c>
      <c r="E27" s="1318">
        <v>12.702100105000746</v>
      </c>
      <c r="F27" s="1318">
        <v>1.0291312029945043</v>
      </c>
      <c r="G27" s="1318">
        <v>-13.813716753258854</v>
      </c>
      <c r="H27" s="1318">
        <v>-8.1685787862386441</v>
      </c>
      <c r="I27" s="1318">
        <v>8.2916678089703488</v>
      </c>
      <c r="J27" s="1318">
        <v>6.4936161422283201</v>
      </c>
      <c r="K27" s="1318">
        <v>16.61525965181314</v>
      </c>
      <c r="L27" s="1318">
        <v>0.45649074002052092</v>
      </c>
      <c r="M27" s="1318">
        <v>9.8602749399788969</v>
      </c>
      <c r="N27" s="1318">
        <v>4.7304510675777234</v>
      </c>
      <c r="O27" s="1318">
        <v>6.1478963298243983</v>
      </c>
      <c r="P27" s="1318">
        <v>13.047785416456371</v>
      </c>
      <c r="Q27" s="1318">
        <v>8.2626848670806154</v>
      </c>
      <c r="R27" s="1319">
        <v>4.5905861390772573</v>
      </c>
    </row>
    <row r="28" spans="1:18" ht="7.5" customHeight="1">
      <c r="A28" s="1320"/>
      <c r="B28" s="1321"/>
      <c r="C28" s="1321"/>
      <c r="D28" s="1321"/>
      <c r="E28" s="1321"/>
      <c r="F28" s="1321"/>
      <c r="G28" s="1321"/>
      <c r="H28" s="1321"/>
      <c r="I28" s="1321"/>
      <c r="J28" s="1321"/>
      <c r="K28" s="1321"/>
      <c r="L28" s="1321"/>
      <c r="M28" s="1321"/>
      <c r="N28" s="1324" t="s">
        <v>517</v>
      </c>
      <c r="O28" s="1322"/>
      <c r="P28" s="1322"/>
      <c r="Q28" s="1322"/>
      <c r="R28" s="1323"/>
    </row>
    <row r="29" spans="1:18">
      <c r="A29" s="1313" t="s">
        <v>614</v>
      </c>
      <c r="B29" s="620">
        <v>5.5714414957915848</v>
      </c>
      <c r="C29" s="620">
        <v>12.327186286142112</v>
      </c>
      <c r="D29" s="620">
        <v>19.133880521671909</v>
      </c>
      <c r="E29" s="620">
        <v>9.1171750830094425</v>
      </c>
      <c r="F29" s="620">
        <v>-1.7862175403425606</v>
      </c>
      <c r="G29" s="620">
        <v>-12.49750788173486</v>
      </c>
      <c r="H29" s="620">
        <v>-8.064128066925381</v>
      </c>
      <c r="I29" s="620">
        <v>11.086551556867462</v>
      </c>
      <c r="J29" s="620">
        <v>4.3111705750058293</v>
      </c>
      <c r="K29" s="620">
        <v>9.6655704399183371</v>
      </c>
      <c r="L29" s="620">
        <v>1.7019193278821509</v>
      </c>
      <c r="M29" s="620">
        <v>7.1168639886418861</v>
      </c>
      <c r="N29" s="620">
        <v>3.183982850831879</v>
      </c>
      <c r="O29" s="620">
        <v>5.528465679797212</v>
      </c>
      <c r="P29" s="620">
        <v>11.343556194436811</v>
      </c>
      <c r="Q29" s="620">
        <v>7.3783445156931693</v>
      </c>
      <c r="R29" s="1314">
        <v>4.6531761646869452</v>
      </c>
    </row>
    <row r="30" spans="1:18" ht="7.5" customHeight="1">
      <c r="A30" s="1313"/>
      <c r="B30" s="620"/>
      <c r="C30" s="620"/>
      <c r="D30" s="620"/>
      <c r="E30" s="620"/>
      <c r="F30" s="620"/>
      <c r="G30" s="620"/>
      <c r="H30" s="620"/>
      <c r="I30" s="620"/>
      <c r="J30" s="620"/>
      <c r="K30" s="620"/>
      <c r="L30" s="620"/>
      <c r="M30" s="620"/>
      <c r="N30" s="612" t="s">
        <v>517</v>
      </c>
      <c r="O30" s="1315"/>
      <c r="P30" s="1315"/>
      <c r="Q30" s="1315"/>
      <c r="R30" s="1316"/>
    </row>
    <row r="31" spans="1:18">
      <c r="A31" s="1317" t="s">
        <v>613</v>
      </c>
      <c r="B31" s="1318">
        <v>5.8176376685950881</v>
      </c>
      <c r="C31" s="1318">
        <v>12.274074749042985</v>
      </c>
      <c r="D31" s="1318">
        <v>20.349354259772223</v>
      </c>
      <c r="E31" s="1318">
        <v>11.951586296195993</v>
      </c>
      <c r="F31" s="1318">
        <v>-0.35060785596116029</v>
      </c>
      <c r="G31" s="1318">
        <v>-12.648218856457028</v>
      </c>
      <c r="H31" s="1318">
        <v>-7.092380765515804</v>
      </c>
      <c r="I31" s="1318">
        <v>7.854774914348206</v>
      </c>
      <c r="J31" s="1318">
        <v>7.0914310752999254</v>
      </c>
      <c r="K31" s="1318">
        <v>10.780879972105151</v>
      </c>
      <c r="L31" s="1318">
        <v>2.1052178261646404</v>
      </c>
      <c r="M31" s="1318">
        <v>7.3054263616340709</v>
      </c>
      <c r="N31" s="1318">
        <v>3.684501487022307</v>
      </c>
      <c r="O31" s="1318">
        <v>5.7161693561163185</v>
      </c>
      <c r="P31" s="1318">
        <v>11.22438027608843</v>
      </c>
      <c r="Q31" s="1318">
        <v>7.3209179763287002</v>
      </c>
      <c r="R31" s="1319">
        <v>4.5787020716546944</v>
      </c>
    </row>
    <row r="32" spans="1:18" ht="7.5" customHeight="1">
      <c r="A32" s="1320"/>
      <c r="B32" s="1321"/>
      <c r="C32" s="1321"/>
      <c r="D32" s="1321"/>
      <c r="E32" s="1321"/>
      <c r="F32" s="1321"/>
      <c r="G32" s="1322"/>
      <c r="H32" s="1322"/>
      <c r="I32" s="1322"/>
      <c r="J32" s="1322"/>
      <c r="K32" s="1322"/>
      <c r="L32" s="1322"/>
      <c r="M32" s="1322"/>
      <c r="N32" s="1324" t="s">
        <v>517</v>
      </c>
      <c r="O32" s="1322"/>
      <c r="P32" s="1322"/>
      <c r="Q32" s="1322"/>
      <c r="R32" s="1323"/>
    </row>
    <row r="33" spans="1:19">
      <c r="A33" s="1307" t="s">
        <v>612</v>
      </c>
      <c r="B33" s="612">
        <v>1.3884731597913591</v>
      </c>
      <c r="C33" s="612">
        <v>0.64990526302999285</v>
      </c>
      <c r="D33" s="612">
        <v>-0.43577651876779422</v>
      </c>
      <c r="E33" s="612">
        <v>5.9244467228640074</v>
      </c>
      <c r="F33" s="612">
        <v>-1.573463414419618</v>
      </c>
      <c r="G33" s="612">
        <v>-6.0588449173723635</v>
      </c>
      <c r="H33" s="612">
        <v>3.3181037634888666</v>
      </c>
      <c r="I33" s="612">
        <v>3.7841660496439555</v>
      </c>
      <c r="J33" s="612">
        <v>0.17921489334218332</v>
      </c>
      <c r="K33" s="612">
        <v>1.5469948005062184</v>
      </c>
      <c r="L33" s="612">
        <v>-4.1670975153795808E-2</v>
      </c>
      <c r="M33" s="612">
        <v>1.9408295684686161</v>
      </c>
      <c r="N33" s="612">
        <v>16.615013381394462</v>
      </c>
      <c r="O33" s="612">
        <v>14.259067384537349</v>
      </c>
      <c r="P33" s="612">
        <v>1.5120113770122678</v>
      </c>
      <c r="Q33" s="612">
        <v>1.9014403649058487</v>
      </c>
      <c r="R33" s="630">
        <v>3.6301803170046831</v>
      </c>
    </row>
    <row r="34" spans="1:19">
      <c r="A34" s="1307" t="s">
        <v>611</v>
      </c>
      <c r="B34" s="612">
        <v>1.9403661724674448</v>
      </c>
      <c r="C34" s="612">
        <v>8.9058098682680118</v>
      </c>
      <c r="D34" s="612">
        <v>7.7377731992302357</v>
      </c>
      <c r="E34" s="612">
        <v>9.9432809995379188</v>
      </c>
      <c r="F34" s="612">
        <v>1.6505049373627623</v>
      </c>
      <c r="G34" s="612">
        <v>-10.398060051798275</v>
      </c>
      <c r="H34" s="612">
        <v>-6.7145936276512996</v>
      </c>
      <c r="I34" s="612">
        <v>8.1998682234640583</v>
      </c>
      <c r="J34" s="612">
        <v>1.8756331196013942</v>
      </c>
      <c r="K34" s="612">
        <v>-2.6309454668662413</v>
      </c>
      <c r="L34" s="612">
        <v>0.34107144268304967</v>
      </c>
      <c r="M34" s="612">
        <v>-1.6066407094959989</v>
      </c>
      <c r="N34" s="612">
        <v>15.447940207021048</v>
      </c>
      <c r="O34" s="612">
        <v>16.776342419941727</v>
      </c>
      <c r="P34" s="612">
        <v>-3.5304560464433088E-2</v>
      </c>
      <c r="Q34" s="612">
        <v>2.7642705261523348</v>
      </c>
      <c r="R34" s="630">
        <v>3.8149855044932623</v>
      </c>
    </row>
    <row r="35" spans="1:19">
      <c r="A35" s="1307" t="s">
        <v>610</v>
      </c>
      <c r="B35" s="612">
        <v>-0.81488691505848809</v>
      </c>
      <c r="C35" s="612">
        <v>7.8710565707918567</v>
      </c>
      <c r="D35" s="612">
        <v>9.5043459475899326</v>
      </c>
      <c r="E35" s="612">
        <v>2.8064897126540478</v>
      </c>
      <c r="F35" s="612">
        <v>4.5650334203442</v>
      </c>
      <c r="G35" s="612">
        <v>3.652629651690642</v>
      </c>
      <c r="H35" s="612">
        <v>-13.759040269092427</v>
      </c>
      <c r="I35" s="612">
        <v>9.64790674160907</v>
      </c>
      <c r="J35" s="612">
        <v>-1.9409106177245339</v>
      </c>
      <c r="K35" s="612">
        <v>2.5455934447664585</v>
      </c>
      <c r="L35" s="612">
        <v>1.0682723601772803</v>
      </c>
      <c r="M35" s="612">
        <v>3.7450106648790227</v>
      </c>
      <c r="N35" s="612">
        <v>5.4370016614896377</v>
      </c>
      <c r="O35" s="612">
        <v>7.0693286151279899E-2</v>
      </c>
      <c r="P35" s="612">
        <v>6.3866265879289452</v>
      </c>
      <c r="Q35" s="612">
        <v>1.2358275541586972</v>
      </c>
      <c r="R35" s="630">
        <v>4.1480476360461482</v>
      </c>
    </row>
    <row r="36" spans="1:19">
      <c r="A36" s="1317" t="s">
        <v>609</v>
      </c>
      <c r="B36" s="1318">
        <v>1.1363961964724556</v>
      </c>
      <c r="C36" s="1318">
        <v>3.667518457113772</v>
      </c>
      <c r="D36" s="1318">
        <v>3.1726862268452338</v>
      </c>
      <c r="E36" s="1318">
        <v>6.3247896655299618</v>
      </c>
      <c r="F36" s="1318">
        <v>0.32009003516564327</v>
      </c>
      <c r="G36" s="1318">
        <v>-5.3646715915240284</v>
      </c>
      <c r="H36" s="1318">
        <v>-2.5422408828440934</v>
      </c>
      <c r="I36" s="1318">
        <v>5.8474165732899097</v>
      </c>
      <c r="J36" s="1318">
        <v>0.18423894305037436</v>
      </c>
      <c r="K36" s="1318">
        <v>0.73118709543740223</v>
      </c>
      <c r="L36" s="1318">
        <v>0.25167480521530727</v>
      </c>
      <c r="M36" s="1318">
        <v>1.457811042176016</v>
      </c>
      <c r="N36" s="1318">
        <v>14.224862762259715</v>
      </c>
      <c r="O36" s="1318">
        <v>12.334478971685803</v>
      </c>
      <c r="P36" s="1318">
        <v>1.9113838279138928</v>
      </c>
      <c r="Q36" s="1318">
        <v>1.9917323088439964</v>
      </c>
      <c r="R36" s="1319">
        <v>3.757183147050025</v>
      </c>
    </row>
    <row r="37" spans="1:19" ht="7.5" customHeight="1">
      <c r="A37" s="1320"/>
      <c r="B37" s="1321"/>
      <c r="C37" s="1321"/>
      <c r="D37" s="1321"/>
      <c r="E37" s="1321"/>
      <c r="F37" s="1321"/>
      <c r="G37" s="1322"/>
      <c r="H37" s="1322"/>
      <c r="I37" s="1322"/>
      <c r="J37" s="1322"/>
      <c r="K37" s="1322"/>
      <c r="L37" s="1322"/>
      <c r="M37" s="1322"/>
      <c r="N37" s="1324" t="s">
        <v>517</v>
      </c>
      <c r="O37" s="1322"/>
      <c r="P37" s="1322"/>
      <c r="Q37" s="1322"/>
      <c r="R37" s="1323"/>
    </row>
    <row r="38" spans="1:19">
      <c r="A38" s="1325" t="s">
        <v>608</v>
      </c>
      <c r="B38" s="602">
        <v>40.937239070740496</v>
      </c>
      <c r="C38" s="602">
        <v>22.95348143505538</v>
      </c>
      <c r="D38" s="602">
        <v>84.771057858773318</v>
      </c>
      <c r="E38" s="602">
        <v>-5.4046751991772553</v>
      </c>
      <c r="F38" s="602">
        <v>-6.5463439722164285</v>
      </c>
      <c r="G38" s="602">
        <v>25.823220134517477</v>
      </c>
      <c r="H38" s="602">
        <v>-22.160673018480203</v>
      </c>
      <c r="I38" s="602">
        <v>3.7708939448096057</v>
      </c>
      <c r="J38" s="602">
        <v>26.974345730504258</v>
      </c>
      <c r="K38" s="602">
        <v>-29.425853463540662</v>
      </c>
      <c r="L38" s="602">
        <v>22.416677014323593</v>
      </c>
      <c r="M38" s="602">
        <v>-15.444338502479171</v>
      </c>
      <c r="N38" s="602">
        <v>-49.601172800595947</v>
      </c>
      <c r="O38" s="602">
        <v>5.3979942892598443</v>
      </c>
      <c r="P38" s="602">
        <v>4.7388722731225075</v>
      </c>
      <c r="Q38" s="602">
        <v>-0.91273454031917112</v>
      </c>
      <c r="R38" s="1326">
        <v>2.0455904153541704</v>
      </c>
    </row>
    <row r="39" spans="1:19" ht="7.5" customHeight="1">
      <c r="A39" s="1327"/>
      <c r="B39" s="1324"/>
      <c r="C39" s="1324"/>
      <c r="D39" s="1324"/>
      <c r="E39" s="1324"/>
      <c r="F39" s="1324"/>
      <c r="G39" s="1324"/>
      <c r="H39" s="1324"/>
      <c r="I39" s="1324"/>
      <c r="J39" s="1324"/>
      <c r="K39" s="1324"/>
      <c r="L39" s="1324"/>
      <c r="M39" s="1324"/>
      <c r="N39" s="1324" t="s">
        <v>517</v>
      </c>
      <c r="O39" s="1322"/>
      <c r="P39" s="1322"/>
      <c r="Q39" s="1322"/>
      <c r="R39" s="1323"/>
    </row>
    <row r="40" spans="1:19">
      <c r="A40" s="1313" t="s">
        <v>607</v>
      </c>
      <c r="B40" s="620">
        <v>5.6136319140465574</v>
      </c>
      <c r="C40" s="620">
        <v>11.695556657284323</v>
      </c>
      <c r="D40" s="620">
        <v>19.04036858612761</v>
      </c>
      <c r="E40" s="620">
        <v>8.4501340024714988</v>
      </c>
      <c r="F40" s="620">
        <v>-1.7573385375288186</v>
      </c>
      <c r="G40" s="620">
        <v>-10.958254855101334</v>
      </c>
      <c r="H40" s="620">
        <v>-8.1289930415446303</v>
      </c>
      <c r="I40" s="620">
        <v>10.406392036038103</v>
      </c>
      <c r="J40" s="620">
        <v>4.6286157655476501</v>
      </c>
      <c r="K40" s="620">
        <v>7.5742004660596551</v>
      </c>
      <c r="L40" s="620">
        <v>2.0742521193591212</v>
      </c>
      <c r="M40" s="620">
        <v>6.0760139876721908</v>
      </c>
      <c r="N40" s="620">
        <v>2.7858335985596394</v>
      </c>
      <c r="O40" s="620">
        <v>6.0557174560351035</v>
      </c>
      <c r="P40" s="620">
        <v>10.496190074020317</v>
      </c>
      <c r="Q40" s="620">
        <v>6.8847142454335764</v>
      </c>
      <c r="R40" s="1314">
        <v>4.563551066116367</v>
      </c>
    </row>
    <row r="41" spans="1:19" ht="19.5" customHeight="1">
      <c r="A41" s="1317" t="s">
        <v>606</v>
      </c>
      <c r="B41" s="1318">
        <v>5.8318439340109496</v>
      </c>
      <c r="C41" s="1318">
        <v>11.654389236696904</v>
      </c>
      <c r="D41" s="1318">
        <v>20.125917542889816</v>
      </c>
      <c r="E41" s="1318">
        <v>10.996324803281565</v>
      </c>
      <c r="F41" s="1318">
        <v>-0.46392981551446333</v>
      </c>
      <c r="G41" s="1318">
        <v>-11.175943665131483</v>
      </c>
      <c r="H41" s="1318">
        <v>-7.2629611192356887</v>
      </c>
      <c r="I41" s="1318">
        <v>7.5723795344505795</v>
      </c>
      <c r="J41" s="1318">
        <v>7.0969887164701984</v>
      </c>
      <c r="K41" s="1318">
        <v>8.6880790193008437</v>
      </c>
      <c r="L41" s="1318">
        <v>2.4159794770045373</v>
      </c>
      <c r="M41" s="1318">
        <v>6.3195576272081055</v>
      </c>
      <c r="N41" s="1318">
        <v>3.2722380473457546</v>
      </c>
      <c r="O41" s="1318">
        <v>6.1878269620905701</v>
      </c>
      <c r="P41" s="1318">
        <v>10.452896356912023</v>
      </c>
      <c r="Q41" s="1318">
        <v>6.8699171766535283</v>
      </c>
      <c r="R41" s="1319">
        <v>4.501606614688769</v>
      </c>
    </row>
    <row r="42" spans="1:19" ht="12.75" customHeight="1">
      <c r="A42" s="1315"/>
      <c r="B42" s="1315"/>
      <c r="C42" s="1315"/>
      <c r="D42" s="1315"/>
      <c r="E42" s="1315"/>
      <c r="F42" s="1315"/>
      <c r="G42" s="1315"/>
      <c r="H42" s="1315"/>
      <c r="I42" s="1315"/>
      <c r="J42" s="1315"/>
      <c r="K42" s="1315"/>
      <c r="L42" s="1315"/>
      <c r="M42" s="1315"/>
      <c r="N42" s="1315"/>
      <c r="O42" s="1315"/>
      <c r="P42" s="1315"/>
      <c r="Q42" s="1315"/>
      <c r="R42" s="1315"/>
    </row>
    <row r="43" spans="1:19">
      <c r="A43" s="1328" t="s">
        <v>605</v>
      </c>
      <c r="B43" s="1328"/>
      <c r="C43" s="1328"/>
      <c r="D43" s="1328"/>
      <c r="E43" s="1328"/>
      <c r="F43" s="1328"/>
      <c r="G43" s="1328"/>
      <c r="H43" s="1328"/>
      <c r="I43" s="1328"/>
      <c r="J43" s="1328"/>
      <c r="K43" s="1328"/>
      <c r="L43" s="1328"/>
      <c r="M43" s="1328"/>
      <c r="N43" s="1328"/>
      <c r="O43" s="1328"/>
      <c r="P43" s="1328"/>
      <c r="Q43" s="1328"/>
      <c r="R43" s="1328"/>
    </row>
    <row r="44" spans="1:19" ht="12.75" customHeight="1">
      <c r="A44" s="1329" t="s">
        <v>545</v>
      </c>
      <c r="B44" s="1329"/>
      <c r="C44" s="1329"/>
      <c r="D44" s="1329"/>
      <c r="E44" s="1329"/>
      <c r="F44" s="1329"/>
      <c r="G44" s="1329"/>
      <c r="H44" s="1329"/>
      <c r="I44" s="1329"/>
      <c r="J44" s="1329"/>
      <c r="K44" s="1329"/>
      <c r="L44" s="1329"/>
      <c r="M44" s="1329"/>
      <c r="N44" s="1329"/>
      <c r="O44" s="1329"/>
      <c r="P44" s="1329"/>
      <c r="Q44" s="1329"/>
      <c r="R44" s="1329"/>
      <c r="S44" s="656"/>
    </row>
    <row r="45" spans="1:19">
      <c r="A45" s="1328"/>
      <c r="B45" s="1328"/>
      <c r="C45" s="1328"/>
      <c r="D45" s="1328"/>
      <c r="E45" s="1328"/>
      <c r="F45" s="1328"/>
      <c r="G45" s="1328"/>
      <c r="H45" s="1328"/>
      <c r="I45" s="1328"/>
      <c r="J45" s="1328"/>
      <c r="K45" s="1328"/>
      <c r="L45" s="1328"/>
      <c r="M45" s="1328"/>
      <c r="N45" s="1328"/>
      <c r="O45" s="1328"/>
      <c r="P45" s="1328"/>
      <c r="Q45" s="1328"/>
      <c r="R45" s="1328"/>
    </row>
    <row r="46" spans="1:19">
      <c r="A46" s="1328" t="s">
        <v>604</v>
      </c>
      <c r="B46" s="1328"/>
      <c r="C46" s="1328"/>
      <c r="D46" s="1328"/>
      <c r="E46" s="1328"/>
      <c r="F46" s="1328"/>
      <c r="G46" s="1328"/>
      <c r="H46" s="1328"/>
      <c r="I46" s="1328"/>
      <c r="J46" s="1328"/>
      <c r="K46" s="1328"/>
      <c r="L46" s="1328"/>
      <c r="M46" s="1328"/>
      <c r="N46" s="1328"/>
      <c r="O46" s="1328"/>
      <c r="P46" s="1328"/>
      <c r="Q46" s="1328"/>
      <c r="R46" s="1328"/>
    </row>
  </sheetData>
  <mergeCells count="5">
    <mergeCell ref="A46:R46"/>
    <mergeCell ref="B1:M1"/>
    <mergeCell ref="A43:R43"/>
    <mergeCell ref="A44:R44"/>
    <mergeCell ref="A45:R45"/>
  </mergeCells>
  <printOptions horizontalCentered="1"/>
  <pageMargins left="1" right="1" top="1.02" bottom="0.7" header="0.5" footer="0.5"/>
  <pageSetup scale="81" fitToHeight="0" orientation="landscape" r:id="rId1"/>
  <headerFooter scaleWithDoc="0" alignWithMargins="0">
    <oddHeader>&amp;C&amp;"Calibri,Bold"Table 7.2
Fiscal Year Revenue Collections
(Annual Percent Change)</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J58"/>
  <sheetViews>
    <sheetView view="pageLayout" topLeftCell="A37" zoomScaleNormal="85" workbookViewId="0">
      <selection activeCell="F5" sqref="F5"/>
    </sheetView>
  </sheetViews>
  <sheetFormatPr defaultColWidth="10.85546875" defaultRowHeight="12.75"/>
  <cols>
    <col min="1" max="1" width="5" style="658" customWidth="1"/>
    <col min="2" max="2" width="12.28515625" style="657" bestFit="1" customWidth="1"/>
    <col min="3" max="8" width="9.7109375" style="657" bestFit="1" customWidth="1"/>
    <col min="9" max="9" width="7.7109375" style="658" customWidth="1"/>
    <col min="10" max="10" width="6.140625" style="658" customWidth="1"/>
    <col min="11" max="16384" width="10.85546875" style="657"/>
  </cols>
  <sheetData>
    <row r="1" spans="1:10" s="659" customFormat="1" ht="14.25" customHeight="1">
      <c r="A1" s="1330" t="s">
        <v>645</v>
      </c>
      <c r="B1" s="1331" t="s">
        <v>105</v>
      </c>
      <c r="C1" s="1332" t="s">
        <v>644</v>
      </c>
      <c r="D1" s="1333"/>
      <c r="E1" s="1333"/>
      <c r="F1" s="1333"/>
      <c r="G1" s="1333"/>
      <c r="H1" s="1334"/>
      <c r="I1" s="1335" t="s">
        <v>589</v>
      </c>
      <c r="J1" s="1336" t="s">
        <v>643</v>
      </c>
    </row>
    <row r="2" spans="1:10" s="659" customFormat="1" ht="14.25" customHeight="1">
      <c r="A2" s="1337"/>
      <c r="B2" s="1338"/>
      <c r="C2" s="1339">
        <v>2012</v>
      </c>
      <c r="D2" s="1340">
        <v>2013</v>
      </c>
      <c r="E2" s="1340">
        <v>2014</v>
      </c>
      <c r="F2" s="1340">
        <v>2015</v>
      </c>
      <c r="G2" s="1340">
        <v>2016</v>
      </c>
      <c r="H2" s="1341">
        <v>2017</v>
      </c>
      <c r="I2" s="1342"/>
      <c r="J2" s="1343"/>
    </row>
    <row r="3" spans="1:10">
      <c r="A3" s="1344"/>
      <c r="B3" s="1345"/>
      <c r="C3" s="1346"/>
      <c r="D3" s="1346"/>
      <c r="E3" s="1346"/>
      <c r="F3" s="1346"/>
      <c r="G3" s="1346"/>
      <c r="H3" s="1347"/>
      <c r="I3" s="1344"/>
      <c r="J3" s="1348"/>
    </row>
    <row r="4" spans="1:10">
      <c r="A4" s="1344"/>
      <c r="B4" s="1349" t="s">
        <v>111</v>
      </c>
      <c r="C4" s="1350">
        <v>1545820.839892</v>
      </c>
      <c r="D4" s="1350">
        <v>1578516.87995</v>
      </c>
      <c r="E4" s="1350">
        <v>1621873.7929100001</v>
      </c>
      <c r="F4" s="1350">
        <v>1503101.489877</v>
      </c>
      <c r="G4" s="1350">
        <v>1451010.7020739999</v>
      </c>
      <c r="H4" s="1351">
        <v>1546272.9610609999</v>
      </c>
      <c r="I4" s="1352">
        <v>6.5652347602148636E-2</v>
      </c>
      <c r="J4" s="1353">
        <v>1</v>
      </c>
    </row>
    <row r="5" spans="1:10">
      <c r="A5" s="1344"/>
      <c r="B5" s="1349"/>
      <c r="C5" s="1354"/>
      <c r="D5" s="1354"/>
      <c r="E5" s="1354"/>
      <c r="F5" s="1354"/>
      <c r="G5" s="1354"/>
      <c r="H5" s="1355"/>
      <c r="I5" s="1352"/>
      <c r="J5" s="1356"/>
    </row>
    <row r="6" spans="1:10">
      <c r="A6" s="1344">
        <v>21</v>
      </c>
      <c r="B6" s="1349" t="s">
        <v>104</v>
      </c>
      <c r="C6" s="1357">
        <v>19576.97582</v>
      </c>
      <c r="D6" s="1357">
        <v>19301.321715999999</v>
      </c>
      <c r="E6" s="1357">
        <v>19450.396592000001</v>
      </c>
      <c r="F6" s="1357">
        <v>19328.181337999999</v>
      </c>
      <c r="G6" s="1357">
        <v>20422.132547000001</v>
      </c>
      <c r="H6" s="1358">
        <v>21786.302247</v>
      </c>
      <c r="I6" s="1352">
        <v>6.6798592010920727E-2</v>
      </c>
      <c r="J6" s="1359">
        <v>1.4089557791950898E-2</v>
      </c>
    </row>
    <row r="7" spans="1:10">
      <c r="A7" s="1344">
        <v>40</v>
      </c>
      <c r="B7" s="1349" t="s">
        <v>103</v>
      </c>
      <c r="C7" s="1357">
        <v>4543.4248909999997</v>
      </c>
      <c r="D7" s="1357">
        <v>4527.8218649999999</v>
      </c>
      <c r="E7" s="1357">
        <v>5111.1643640000002</v>
      </c>
      <c r="F7" s="1357">
        <v>4619.6966050000001</v>
      </c>
      <c r="G7" s="1357">
        <v>4347.4956089999996</v>
      </c>
      <c r="H7" s="1358">
        <v>4942.4692880000002</v>
      </c>
      <c r="I7" s="1352">
        <v>0.13685434845944675</v>
      </c>
      <c r="J7" s="1359">
        <v>3.1963756804029258E-3</v>
      </c>
    </row>
    <row r="8" spans="1:10">
      <c r="A8" s="1344">
        <v>22</v>
      </c>
      <c r="B8" s="1349" t="s">
        <v>102</v>
      </c>
      <c r="C8" s="1357">
        <v>18404.658712</v>
      </c>
      <c r="D8" s="1357">
        <v>19478.291051</v>
      </c>
      <c r="E8" s="1357">
        <v>21247.281880999999</v>
      </c>
      <c r="F8" s="1357">
        <v>22655.351256000002</v>
      </c>
      <c r="G8" s="1357">
        <v>22016.244320000002</v>
      </c>
      <c r="H8" s="1358">
        <v>20916.891073999999</v>
      </c>
      <c r="I8" s="1352">
        <v>-4.9933732112580516E-2</v>
      </c>
      <c r="J8" s="1359">
        <v>1.3527295374580915E-2</v>
      </c>
    </row>
    <row r="9" spans="1:10">
      <c r="A9" s="1344">
        <v>36</v>
      </c>
      <c r="B9" s="1349" t="s">
        <v>101</v>
      </c>
      <c r="C9" s="1357">
        <v>7615.1994320000003</v>
      </c>
      <c r="D9" s="1357">
        <v>7160.8380049999996</v>
      </c>
      <c r="E9" s="1357">
        <v>6866.2486339999996</v>
      </c>
      <c r="F9" s="1357">
        <v>5869.4666079999997</v>
      </c>
      <c r="G9" s="1357">
        <v>5707.4679850000002</v>
      </c>
      <c r="H9" s="1358">
        <v>6234.3867710000004</v>
      </c>
      <c r="I9" s="1352">
        <v>9.2320935900965934E-2</v>
      </c>
      <c r="J9" s="1359">
        <v>4.0318798349304229E-3</v>
      </c>
    </row>
    <row r="10" spans="1:10">
      <c r="A10" s="1344">
        <v>2</v>
      </c>
      <c r="B10" s="1349" t="s">
        <v>100</v>
      </c>
      <c r="C10" s="1357">
        <v>161757.31064800001</v>
      </c>
      <c r="D10" s="1357">
        <v>168191.55155999999</v>
      </c>
      <c r="E10" s="1357">
        <v>173868.58786199999</v>
      </c>
      <c r="F10" s="1357">
        <v>165379.58158999999</v>
      </c>
      <c r="G10" s="1357">
        <v>163512.84865999999</v>
      </c>
      <c r="H10" s="1358">
        <v>172012.424917</v>
      </c>
      <c r="I10" s="1352">
        <v>5.1981090945786033E-2</v>
      </c>
      <c r="J10" s="1359">
        <v>0.11124324698724015</v>
      </c>
    </row>
    <row r="11" spans="1:10">
      <c r="A11" s="1344">
        <v>33</v>
      </c>
      <c r="B11" s="1349" t="s">
        <v>99</v>
      </c>
      <c r="C11" s="1357">
        <v>8170.084468</v>
      </c>
      <c r="D11" s="1357">
        <v>8545.014991</v>
      </c>
      <c r="E11" s="1357">
        <v>8363.7060039999997</v>
      </c>
      <c r="F11" s="1357">
        <v>7950.3348029999997</v>
      </c>
      <c r="G11" s="1357">
        <v>7580.2827390000002</v>
      </c>
      <c r="H11" s="1358">
        <v>8054.1152490000004</v>
      </c>
      <c r="I11" s="1352">
        <v>6.2508553613992074E-2</v>
      </c>
      <c r="J11" s="1359">
        <v>5.2087279877632607E-3</v>
      </c>
    </row>
    <row r="12" spans="1:10">
      <c r="A12" s="1344">
        <v>25</v>
      </c>
      <c r="B12" s="1349" t="s">
        <v>98</v>
      </c>
      <c r="C12" s="1357">
        <v>15871.128934</v>
      </c>
      <c r="D12" s="1357">
        <v>16426.678593000001</v>
      </c>
      <c r="E12" s="1357">
        <v>15962.841243000001</v>
      </c>
      <c r="F12" s="1357">
        <v>15242.369733</v>
      </c>
      <c r="G12" s="1357">
        <v>14394.224034999999</v>
      </c>
      <c r="H12" s="1358">
        <v>14783.749496</v>
      </c>
      <c r="I12" s="1352">
        <v>2.7061233731867584E-2</v>
      </c>
      <c r="J12" s="1359">
        <v>9.5608924609636159E-3</v>
      </c>
    </row>
    <row r="13" spans="1:10">
      <c r="A13" s="1344">
        <v>41</v>
      </c>
      <c r="B13" s="1349" t="s">
        <v>97</v>
      </c>
      <c r="C13" s="1357">
        <v>5113.81693</v>
      </c>
      <c r="D13" s="1357">
        <v>5327.2671600000003</v>
      </c>
      <c r="E13" s="1357">
        <v>5267.417899</v>
      </c>
      <c r="F13" s="1357">
        <v>5407.8468659999999</v>
      </c>
      <c r="G13" s="1357">
        <v>4532.4220310000001</v>
      </c>
      <c r="H13" s="1358">
        <v>4565.6084259999998</v>
      </c>
      <c r="I13" s="1352">
        <v>7.3220001961462802E-3</v>
      </c>
      <c r="J13" s="1359">
        <v>2.9526536006082875E-3</v>
      </c>
    </row>
    <row r="14" spans="1:10">
      <c r="A14" s="1344">
        <v>48</v>
      </c>
      <c r="B14" s="1349" t="s">
        <v>642</v>
      </c>
      <c r="C14" s="1357">
        <v>2014.1043609999999</v>
      </c>
      <c r="D14" s="1357">
        <v>2707.7020809999999</v>
      </c>
      <c r="E14" s="1357">
        <v>940.23051599999997</v>
      </c>
      <c r="F14" s="1357">
        <v>1088.0772420000001</v>
      </c>
      <c r="G14" s="1357">
        <v>1330.667868</v>
      </c>
      <c r="H14" s="1358">
        <v>1483.077078</v>
      </c>
      <c r="I14" s="1352">
        <v>0.11453587605528627</v>
      </c>
      <c r="J14" s="1359">
        <v>9.5913018939577336E-4</v>
      </c>
    </row>
    <row r="15" spans="1:10">
      <c r="A15" s="1344">
        <v>8</v>
      </c>
      <c r="B15" s="1349" t="s">
        <v>95</v>
      </c>
      <c r="C15" s="1357">
        <v>66222.522916000002</v>
      </c>
      <c r="D15" s="1357">
        <v>60482.238923999997</v>
      </c>
      <c r="E15" s="1357">
        <v>58438.831858999998</v>
      </c>
      <c r="F15" s="1357">
        <v>53899.591820000001</v>
      </c>
      <c r="G15" s="1357">
        <v>52049.368535000001</v>
      </c>
      <c r="H15" s="1358">
        <v>54914.286865000002</v>
      </c>
      <c r="I15" s="1352">
        <v>5.5042326365083931E-2</v>
      </c>
      <c r="J15" s="1359">
        <v>3.5513966969531491E-2</v>
      </c>
    </row>
    <row r="16" spans="1:10">
      <c r="A16" s="1344">
        <v>12</v>
      </c>
      <c r="B16" s="1349" t="s">
        <v>94</v>
      </c>
      <c r="C16" s="1357">
        <v>36038.507034000002</v>
      </c>
      <c r="D16" s="1357">
        <v>37578.244151999999</v>
      </c>
      <c r="E16" s="1357">
        <v>39412.653245000001</v>
      </c>
      <c r="F16" s="1357">
        <v>38595.252998999997</v>
      </c>
      <c r="G16" s="1357">
        <v>35644.332445</v>
      </c>
      <c r="H16" s="1358">
        <v>37223.837576999998</v>
      </c>
      <c r="I16" s="1352">
        <v>4.4312939074878453E-2</v>
      </c>
      <c r="J16" s="1359">
        <v>2.407326423884323E-2</v>
      </c>
    </row>
    <row r="17" spans="1:10">
      <c r="A17" s="1344">
        <v>51</v>
      </c>
      <c r="B17" s="1349" t="s">
        <v>93</v>
      </c>
      <c r="C17" s="1357">
        <v>731.67935399999999</v>
      </c>
      <c r="D17" s="1357">
        <v>598.73846100000003</v>
      </c>
      <c r="E17" s="1357">
        <v>1447.489746</v>
      </c>
      <c r="F17" s="1357">
        <v>1896.3945040000001</v>
      </c>
      <c r="G17" s="1357">
        <v>795.49282600000004</v>
      </c>
      <c r="H17" s="1358">
        <v>952.41878499999996</v>
      </c>
      <c r="I17" s="1352">
        <v>0.19726885506821643</v>
      </c>
      <c r="J17" s="1359">
        <v>6.159447969306031E-4</v>
      </c>
    </row>
    <row r="18" spans="1:10">
      <c r="A18" s="1344">
        <v>42</v>
      </c>
      <c r="B18" s="1349" t="s">
        <v>92</v>
      </c>
      <c r="C18" s="1357">
        <v>6119.9174080000003</v>
      </c>
      <c r="D18" s="1357">
        <v>5789.4469159999999</v>
      </c>
      <c r="E18" s="1357">
        <v>5137.755733</v>
      </c>
      <c r="F18" s="1357">
        <v>4294.8027609999999</v>
      </c>
      <c r="G18" s="1357">
        <v>4876.799223</v>
      </c>
      <c r="H18" s="1358">
        <v>3864.1042560000001</v>
      </c>
      <c r="I18" s="1352">
        <v>-0.20765566116068909</v>
      </c>
      <c r="J18" s="1359">
        <v>2.4989793867627248E-3</v>
      </c>
    </row>
    <row r="19" spans="1:10">
      <c r="A19" s="1344">
        <v>5</v>
      </c>
      <c r="B19" s="1349" t="s">
        <v>115</v>
      </c>
      <c r="C19" s="1357">
        <v>68157.880309</v>
      </c>
      <c r="D19" s="1357">
        <v>66212.888783000002</v>
      </c>
      <c r="E19" s="1357">
        <v>68394.004251000006</v>
      </c>
      <c r="F19" s="1357">
        <v>63401.864337999999</v>
      </c>
      <c r="G19" s="1357">
        <v>59757.898842000002</v>
      </c>
      <c r="H19" s="1358">
        <v>65186.967352</v>
      </c>
      <c r="I19" s="1352">
        <v>9.0851060951029503E-2</v>
      </c>
      <c r="J19" s="1359">
        <v>4.2157477362386855E-2</v>
      </c>
    </row>
    <row r="20" spans="1:10">
      <c r="A20" s="1344">
        <v>11</v>
      </c>
      <c r="B20" s="1349" t="s">
        <v>90</v>
      </c>
      <c r="C20" s="1357">
        <v>34398.866943000001</v>
      </c>
      <c r="D20" s="1357">
        <v>34216.019331000003</v>
      </c>
      <c r="E20" s="1357">
        <v>35589.050695999998</v>
      </c>
      <c r="F20" s="1357">
        <v>33818.777929000003</v>
      </c>
      <c r="G20" s="1357">
        <v>34654.961704000001</v>
      </c>
      <c r="H20" s="1358">
        <v>37737.142594999998</v>
      </c>
      <c r="I20" s="1352">
        <v>8.893909383960566E-2</v>
      </c>
      <c r="J20" s="1359">
        <v>2.4405226984701364E-2</v>
      </c>
    </row>
    <row r="21" spans="1:10">
      <c r="A21" s="1344">
        <v>27</v>
      </c>
      <c r="B21" s="1349" t="s">
        <v>89</v>
      </c>
      <c r="C21" s="1357">
        <v>14622.23861</v>
      </c>
      <c r="D21" s="1357">
        <v>13903.372889</v>
      </c>
      <c r="E21" s="1357">
        <v>15111.534141</v>
      </c>
      <c r="F21" s="1357">
        <v>13233.607555000001</v>
      </c>
      <c r="G21" s="1357">
        <v>12115.436424</v>
      </c>
      <c r="H21" s="1358">
        <v>13398.999818</v>
      </c>
      <c r="I21" s="1352">
        <v>0.1059444620135461</v>
      </c>
      <c r="J21" s="1359">
        <v>8.6653522084522913E-3</v>
      </c>
    </row>
    <row r="22" spans="1:10">
      <c r="A22" s="1344">
        <v>30</v>
      </c>
      <c r="B22" s="1349" t="s">
        <v>88</v>
      </c>
      <c r="C22" s="1357">
        <v>11683.93763</v>
      </c>
      <c r="D22" s="1357">
        <v>12459.173965</v>
      </c>
      <c r="E22" s="1357">
        <v>12021.862442</v>
      </c>
      <c r="F22" s="1357">
        <v>10690.240442</v>
      </c>
      <c r="G22" s="1357">
        <v>10181.350076000001</v>
      </c>
      <c r="H22" s="1358">
        <v>11243.466984999999</v>
      </c>
      <c r="I22" s="1352">
        <v>0.10431984963405538</v>
      </c>
      <c r="J22" s="1359">
        <v>7.2713338900300727E-3</v>
      </c>
    </row>
    <row r="23" spans="1:10">
      <c r="A23" s="1344">
        <v>17</v>
      </c>
      <c r="B23" s="1349" t="s">
        <v>87</v>
      </c>
      <c r="C23" s="1357">
        <v>22131.550324</v>
      </c>
      <c r="D23" s="1357">
        <v>25411.715047999998</v>
      </c>
      <c r="E23" s="1357">
        <v>27757.391813999999</v>
      </c>
      <c r="F23" s="1357">
        <v>27643.935646999998</v>
      </c>
      <c r="G23" s="1357">
        <v>29199.158563000001</v>
      </c>
      <c r="H23" s="1358">
        <v>30857.274879000001</v>
      </c>
      <c r="I23" s="1352">
        <v>5.6786441719628794E-2</v>
      </c>
      <c r="J23" s="1359">
        <v>1.9955904071314024E-2</v>
      </c>
    </row>
    <row r="24" spans="1:10">
      <c r="A24" s="1344">
        <v>7</v>
      </c>
      <c r="B24" s="1349" t="s">
        <v>86</v>
      </c>
      <c r="C24" s="1357">
        <v>62868.766109999997</v>
      </c>
      <c r="D24" s="1357">
        <v>63247.023569999998</v>
      </c>
      <c r="E24" s="1357">
        <v>64770.099652999997</v>
      </c>
      <c r="F24" s="1357">
        <v>48685.889744</v>
      </c>
      <c r="G24" s="1357">
        <v>48418.789648999998</v>
      </c>
      <c r="H24" s="1358">
        <v>57005.306097000001</v>
      </c>
      <c r="I24" s="1352">
        <v>0.17733851899739383</v>
      </c>
      <c r="J24" s="1359">
        <v>3.6866263287618314E-2</v>
      </c>
    </row>
    <row r="25" spans="1:10">
      <c r="A25" s="1344">
        <v>45</v>
      </c>
      <c r="B25" s="1349" t="s">
        <v>85</v>
      </c>
      <c r="C25" s="1357">
        <v>3047.876076</v>
      </c>
      <c r="D25" s="1357">
        <v>2686.7551800000001</v>
      </c>
      <c r="E25" s="1357">
        <v>2811.0604910000002</v>
      </c>
      <c r="F25" s="1357">
        <v>2762.9920229999998</v>
      </c>
      <c r="G25" s="1357">
        <v>2875.2730139999999</v>
      </c>
      <c r="H25" s="1358">
        <v>2711.9267810000001</v>
      </c>
      <c r="I25" s="1352">
        <v>-5.6810686221673616E-2</v>
      </c>
      <c r="J25" s="1359">
        <v>1.7538473796626232E-3</v>
      </c>
    </row>
    <row r="26" spans="1:10">
      <c r="A26" s="1344">
        <v>32</v>
      </c>
      <c r="B26" s="1349" t="s">
        <v>84</v>
      </c>
      <c r="C26" s="1357">
        <v>11745.126174999999</v>
      </c>
      <c r="D26" s="1357">
        <v>11746.717983</v>
      </c>
      <c r="E26" s="1357">
        <v>12228.280714</v>
      </c>
      <c r="F26" s="1357">
        <v>10051.797181</v>
      </c>
      <c r="G26" s="1357">
        <v>9658.2278490000008</v>
      </c>
      <c r="H26" s="1358">
        <v>9317.4881679999999</v>
      </c>
      <c r="I26" s="1352">
        <v>-3.527973105700552E-2</v>
      </c>
      <c r="J26" s="1359">
        <v>6.0257719061495175E-3</v>
      </c>
    </row>
    <row r="27" spans="1:10">
      <c r="A27" s="1344">
        <v>18</v>
      </c>
      <c r="B27" s="1349" t="s">
        <v>83</v>
      </c>
      <c r="C27" s="1357">
        <v>25613.948757999999</v>
      </c>
      <c r="D27" s="1357">
        <v>26812.015717999999</v>
      </c>
      <c r="E27" s="1357">
        <v>27384.173954000002</v>
      </c>
      <c r="F27" s="1357">
        <v>25290.121124000001</v>
      </c>
      <c r="G27" s="1357">
        <v>25891.741744999999</v>
      </c>
      <c r="H27" s="1358">
        <v>27565.803091999998</v>
      </c>
      <c r="I27" s="1352">
        <v>6.4656188968951075E-2</v>
      </c>
      <c r="J27" s="1359">
        <v>1.782725546276466E-2</v>
      </c>
    </row>
    <row r="28" spans="1:10">
      <c r="A28" s="1344">
        <v>6</v>
      </c>
      <c r="B28" s="1349" t="s">
        <v>82</v>
      </c>
      <c r="C28" s="1357">
        <v>57051.460899999998</v>
      </c>
      <c r="D28" s="1357">
        <v>59399.808174999998</v>
      </c>
      <c r="E28" s="1357">
        <v>57573.110364</v>
      </c>
      <c r="F28" s="1357">
        <v>53954.029330999998</v>
      </c>
      <c r="G28" s="1357">
        <v>54713.476605000003</v>
      </c>
      <c r="H28" s="1358">
        <v>59870.398343000001</v>
      </c>
      <c r="I28" s="1352">
        <v>9.4253227138717977E-2</v>
      </c>
      <c r="J28" s="1359">
        <v>3.8719165277208867E-2</v>
      </c>
    </row>
    <row r="29" spans="1:10">
      <c r="A29" s="1344">
        <v>23</v>
      </c>
      <c r="B29" s="1349" t="s">
        <v>81</v>
      </c>
      <c r="C29" s="1357">
        <v>20826.551885000001</v>
      </c>
      <c r="D29" s="1357">
        <v>20760.138727000001</v>
      </c>
      <c r="E29" s="1357">
        <v>21397.601177</v>
      </c>
      <c r="F29" s="1357">
        <v>20016.173835000001</v>
      </c>
      <c r="G29" s="1357">
        <v>19202.447101000002</v>
      </c>
      <c r="H29" s="1358">
        <v>20691.899141999998</v>
      </c>
      <c r="I29" s="1352">
        <v>7.7565741135275978E-2</v>
      </c>
      <c r="J29" s="1359">
        <v>1.3381789414335954E-2</v>
      </c>
    </row>
    <row r="30" spans="1:10">
      <c r="A30" s="1344">
        <v>31</v>
      </c>
      <c r="B30" s="1349" t="s">
        <v>80</v>
      </c>
      <c r="C30" s="1357">
        <v>11793.765943</v>
      </c>
      <c r="D30" s="1357">
        <v>12415.151592</v>
      </c>
      <c r="E30" s="1357">
        <v>11484.927655</v>
      </c>
      <c r="F30" s="1357">
        <v>10848.356884000001</v>
      </c>
      <c r="G30" s="1357">
        <v>10494.719247999999</v>
      </c>
      <c r="H30" s="1358">
        <v>10994.562973</v>
      </c>
      <c r="I30" s="1352">
        <v>4.7628117836049484E-2</v>
      </c>
      <c r="J30" s="1359">
        <v>7.1103635967713647E-3</v>
      </c>
    </row>
    <row r="31" spans="1:10">
      <c r="A31" s="1344">
        <v>26</v>
      </c>
      <c r="B31" s="1349" t="s">
        <v>79</v>
      </c>
      <c r="C31" s="1357">
        <v>13903.241672</v>
      </c>
      <c r="D31" s="1357">
        <v>12958.224737</v>
      </c>
      <c r="E31" s="1357">
        <v>14189.644211000001</v>
      </c>
      <c r="F31" s="1357">
        <v>13647.810067</v>
      </c>
      <c r="G31" s="1357">
        <v>13934.62256</v>
      </c>
      <c r="H31" s="1358">
        <v>14206.201895</v>
      </c>
      <c r="I31" s="1352">
        <v>1.9489536500226553E-2</v>
      </c>
      <c r="J31" s="1359">
        <v>9.1873829865408672E-3</v>
      </c>
    </row>
    <row r="32" spans="1:10">
      <c r="A32" s="1344">
        <v>47</v>
      </c>
      <c r="B32" s="1349" t="s">
        <v>78</v>
      </c>
      <c r="C32" s="1357">
        <v>1575.986341</v>
      </c>
      <c r="D32" s="1357">
        <v>1505.7962580000001</v>
      </c>
      <c r="E32" s="1357">
        <v>1544.908682</v>
      </c>
      <c r="F32" s="1357">
        <v>1404.092314</v>
      </c>
      <c r="G32" s="1357">
        <v>1360.096978</v>
      </c>
      <c r="H32" s="1358">
        <v>1616.011724</v>
      </c>
      <c r="I32" s="1352">
        <v>0.18815919021915503</v>
      </c>
      <c r="J32" s="1359">
        <v>1.0451011979742228E-3</v>
      </c>
    </row>
    <row r="33" spans="1:10">
      <c r="A33" s="1344">
        <v>34</v>
      </c>
      <c r="B33" s="1349" t="s">
        <v>77</v>
      </c>
      <c r="C33" s="1357">
        <v>7454.9539880000002</v>
      </c>
      <c r="D33" s="1357">
        <v>7392.9887369999997</v>
      </c>
      <c r="E33" s="1357">
        <v>7889.6845050000002</v>
      </c>
      <c r="F33" s="1357">
        <v>6663.401323</v>
      </c>
      <c r="G33" s="1357">
        <v>6380.353314</v>
      </c>
      <c r="H33" s="1358">
        <v>7206.4153610000003</v>
      </c>
      <c r="I33" s="1352">
        <v>0.12946964005698955</v>
      </c>
      <c r="J33" s="1359">
        <v>4.6605066133053267E-3</v>
      </c>
    </row>
    <row r="34" spans="1:10">
      <c r="A34" s="1344">
        <v>28</v>
      </c>
      <c r="B34" s="1349" t="s">
        <v>76</v>
      </c>
      <c r="C34" s="1357">
        <v>10261.239229999999</v>
      </c>
      <c r="D34" s="1357">
        <v>8701.0762940000004</v>
      </c>
      <c r="E34" s="1357">
        <v>7691.7475889999996</v>
      </c>
      <c r="F34" s="1357">
        <v>8666.4565199999997</v>
      </c>
      <c r="G34" s="1357">
        <v>9763.1624379999994</v>
      </c>
      <c r="H34" s="1358">
        <v>12162.489116000001</v>
      </c>
      <c r="I34" s="1352">
        <v>0.24575302246958286</v>
      </c>
      <c r="J34" s="1359">
        <v>7.8656805249019638E-3</v>
      </c>
    </row>
    <row r="35" spans="1:10">
      <c r="A35" s="1344">
        <v>39</v>
      </c>
      <c r="B35" s="1349" t="s">
        <v>75</v>
      </c>
      <c r="C35" s="1357">
        <v>3487.6469299999999</v>
      </c>
      <c r="D35" s="1357">
        <v>3511.0478370000001</v>
      </c>
      <c r="E35" s="1357">
        <v>4233.1712170000001</v>
      </c>
      <c r="F35" s="1357">
        <v>4001.3343020000002</v>
      </c>
      <c r="G35" s="1357">
        <v>4143.0243449999998</v>
      </c>
      <c r="H35" s="1358">
        <v>5147.8837190000004</v>
      </c>
      <c r="I35" s="1352">
        <v>0.24254247388449768</v>
      </c>
      <c r="J35" s="1359">
        <v>3.3292205507284415E-3</v>
      </c>
    </row>
    <row r="36" spans="1:10">
      <c r="A36" s="1344">
        <v>13</v>
      </c>
      <c r="B36" s="1349" t="s">
        <v>74</v>
      </c>
      <c r="C36" s="1357">
        <v>37285.604108</v>
      </c>
      <c r="D36" s="1357">
        <v>36611.873709</v>
      </c>
      <c r="E36" s="1357">
        <v>36586.974597</v>
      </c>
      <c r="F36" s="1357">
        <v>32063.573836</v>
      </c>
      <c r="G36" s="1357">
        <v>31222.785862000001</v>
      </c>
      <c r="H36" s="1358">
        <v>34486.254219000002</v>
      </c>
      <c r="I36" s="1352">
        <v>0.10452201066951677</v>
      </c>
      <c r="J36" s="1359">
        <v>2.230282433144062E-2</v>
      </c>
    </row>
    <row r="37" spans="1:10">
      <c r="A37" s="1344">
        <v>43</v>
      </c>
      <c r="B37" s="1349" t="s">
        <v>73</v>
      </c>
      <c r="C37" s="1357">
        <v>2957.8083470000001</v>
      </c>
      <c r="D37" s="1357">
        <v>2726.1387540000001</v>
      </c>
      <c r="E37" s="1357">
        <v>3801.6069590000002</v>
      </c>
      <c r="F37" s="1357">
        <v>3781.2537969999998</v>
      </c>
      <c r="G37" s="1357">
        <v>3631.6170390000002</v>
      </c>
      <c r="H37" s="1358">
        <v>3609.5925459999999</v>
      </c>
      <c r="I37" s="1352">
        <v>-6.0646518516349395E-3</v>
      </c>
      <c r="J37" s="1359">
        <v>2.3343825035414319E-3</v>
      </c>
    </row>
    <row r="38" spans="1:10">
      <c r="A38" s="1344">
        <v>3</v>
      </c>
      <c r="B38" s="1349" t="s">
        <v>72</v>
      </c>
      <c r="C38" s="1357">
        <v>81337.507054000002</v>
      </c>
      <c r="D38" s="1357">
        <v>86407.154917000007</v>
      </c>
      <c r="E38" s="1357">
        <v>88834.326287000004</v>
      </c>
      <c r="F38" s="1357">
        <v>83134.456762000002</v>
      </c>
      <c r="G38" s="1357">
        <v>76720.209610000005</v>
      </c>
      <c r="H38" s="1358">
        <v>77914.558984999996</v>
      </c>
      <c r="I38" s="1352">
        <v>1.5567597912875288E-2</v>
      </c>
      <c r="J38" s="1359">
        <v>5.0388618922455761E-2</v>
      </c>
    </row>
    <row r="39" spans="1:10">
      <c r="A39" s="1344">
        <v>15</v>
      </c>
      <c r="B39" s="1349" t="s">
        <v>71</v>
      </c>
      <c r="C39" s="1357">
        <v>28838.731833000002</v>
      </c>
      <c r="D39" s="1357">
        <v>29347.122544999998</v>
      </c>
      <c r="E39" s="1357">
        <v>31420.001053</v>
      </c>
      <c r="F39" s="1357">
        <v>30201.811787999999</v>
      </c>
      <c r="G39" s="1357">
        <v>30161.263643999999</v>
      </c>
      <c r="H39" s="1358">
        <v>32622.498536999999</v>
      </c>
      <c r="I39" s="1352">
        <v>8.1602512482583461E-2</v>
      </c>
      <c r="J39" s="1359">
        <v>2.1097503066092257E-2</v>
      </c>
    </row>
    <row r="40" spans="1:10">
      <c r="A40" s="1344">
        <v>37</v>
      </c>
      <c r="B40" s="1349" t="s">
        <v>70</v>
      </c>
      <c r="C40" s="1357">
        <v>4310.2980120000002</v>
      </c>
      <c r="D40" s="1357">
        <v>4401.6994070000001</v>
      </c>
      <c r="E40" s="1357">
        <v>5513.0783760000004</v>
      </c>
      <c r="F40" s="1357">
        <v>4026.7809590000002</v>
      </c>
      <c r="G40" s="1357">
        <v>5313.336292</v>
      </c>
      <c r="H40" s="1358">
        <v>5835.4855909999997</v>
      </c>
      <c r="I40" s="1352">
        <v>9.8271457010197405E-2</v>
      </c>
      <c r="J40" s="1359">
        <v>3.7739039212041111E-3</v>
      </c>
    </row>
    <row r="41" spans="1:10">
      <c r="A41" s="1344">
        <v>9</v>
      </c>
      <c r="B41" s="1349" t="s">
        <v>69</v>
      </c>
      <c r="C41" s="1357">
        <v>48818.903140000002</v>
      </c>
      <c r="D41" s="1357">
        <v>51048.198341000003</v>
      </c>
      <c r="E41" s="1357">
        <v>52641.380989999998</v>
      </c>
      <c r="F41" s="1357">
        <v>51156.626543999999</v>
      </c>
      <c r="G41" s="1357">
        <v>49298.835856999998</v>
      </c>
      <c r="H41" s="1358">
        <v>50102.778106999998</v>
      </c>
      <c r="I41" s="1352">
        <v>1.6307530107444665E-2</v>
      </c>
      <c r="J41" s="1359">
        <v>3.240228560462001E-2</v>
      </c>
    </row>
    <row r="42" spans="1:10">
      <c r="A42" s="1344">
        <v>38</v>
      </c>
      <c r="B42" s="1349" t="s">
        <v>68</v>
      </c>
      <c r="C42" s="1357">
        <v>6578.5434740000001</v>
      </c>
      <c r="D42" s="1357">
        <v>6919.7464380000001</v>
      </c>
      <c r="E42" s="1357">
        <v>6308.2647290000004</v>
      </c>
      <c r="F42" s="1357">
        <v>5250.6673330000003</v>
      </c>
      <c r="G42" s="1357">
        <v>5047.883358</v>
      </c>
      <c r="H42" s="1358">
        <v>5364.3666020000001</v>
      </c>
      <c r="I42" s="1352">
        <v>6.2696227617547895E-2</v>
      </c>
      <c r="J42" s="1359">
        <v>3.4692235698923135E-3</v>
      </c>
    </row>
    <row r="43" spans="1:10">
      <c r="A43" s="1344">
        <v>20</v>
      </c>
      <c r="B43" s="1349" t="s">
        <v>67</v>
      </c>
      <c r="C43" s="1357">
        <v>18387.857493</v>
      </c>
      <c r="D43" s="1357">
        <v>18633.579686000001</v>
      </c>
      <c r="E43" s="1357">
        <v>20888.784627000001</v>
      </c>
      <c r="F43" s="1357">
        <v>20085.716530000002</v>
      </c>
      <c r="G43" s="1357">
        <v>21752.610970999998</v>
      </c>
      <c r="H43" s="1358">
        <v>21895.180035000001</v>
      </c>
      <c r="I43" s="1352">
        <v>6.5541127081283372E-3</v>
      </c>
      <c r="J43" s="1359">
        <v>1.4159970837216396E-2</v>
      </c>
    </row>
    <row r="44" spans="1:10">
      <c r="A44" s="1344">
        <v>10</v>
      </c>
      <c r="B44" s="1349" t="s">
        <v>66</v>
      </c>
      <c r="C44" s="1357">
        <v>38851.915247999998</v>
      </c>
      <c r="D44" s="1357">
        <v>41180.765931000002</v>
      </c>
      <c r="E44" s="1357">
        <v>40410.834694999998</v>
      </c>
      <c r="F44" s="1357">
        <v>39437.326873999998</v>
      </c>
      <c r="G44" s="1357">
        <v>36484.390217</v>
      </c>
      <c r="H44" s="1358">
        <v>38701.910724000001</v>
      </c>
      <c r="I44" s="1352">
        <v>6.0779979980773842E-2</v>
      </c>
      <c r="J44" s="1359">
        <v>2.5029158304264769E-2</v>
      </c>
    </row>
    <row r="45" spans="1:10">
      <c r="A45" s="1344">
        <v>46</v>
      </c>
      <c r="B45" s="1349" t="s">
        <v>65</v>
      </c>
      <c r="C45" s="1357">
        <v>2365.6860900000001</v>
      </c>
      <c r="D45" s="1357">
        <v>2164.1075169999999</v>
      </c>
      <c r="E45" s="1357">
        <v>2388.479292</v>
      </c>
      <c r="F45" s="1357">
        <v>2132.709323</v>
      </c>
      <c r="G45" s="1357">
        <v>2277.830684</v>
      </c>
      <c r="H45" s="1358">
        <v>2391.7064180000002</v>
      </c>
      <c r="I45" s="1352">
        <v>4.9993063487944564E-2</v>
      </c>
      <c r="J45" s="1359">
        <v>1.5467556364426708E-3</v>
      </c>
    </row>
    <row r="46" spans="1:10">
      <c r="A46" s="1344">
        <v>16</v>
      </c>
      <c r="B46" s="1349" t="s">
        <v>64</v>
      </c>
      <c r="C46" s="1357">
        <v>25115.45463</v>
      </c>
      <c r="D46" s="1357">
        <v>26341.157286000001</v>
      </c>
      <c r="E46" s="1357">
        <v>29773.013706000002</v>
      </c>
      <c r="F46" s="1357">
        <v>30988.702094</v>
      </c>
      <c r="G46" s="1357">
        <v>31321.940658</v>
      </c>
      <c r="H46" s="1358">
        <v>32199.071485</v>
      </c>
      <c r="I46" s="1352">
        <v>2.8003719072750722E-2</v>
      </c>
      <c r="J46" s="1359">
        <v>2.0823665870032478E-2</v>
      </c>
    </row>
    <row r="47" spans="1:10">
      <c r="A47" s="1344">
        <v>49</v>
      </c>
      <c r="B47" s="1349" t="s">
        <v>63</v>
      </c>
      <c r="C47" s="1357">
        <v>1557.3471689999999</v>
      </c>
      <c r="D47" s="1357">
        <v>1582.1532139999999</v>
      </c>
      <c r="E47" s="1357">
        <v>1577.588645</v>
      </c>
      <c r="F47" s="1357">
        <v>1419.9928540000001</v>
      </c>
      <c r="G47" s="1357">
        <v>1223.3541090000001</v>
      </c>
      <c r="H47" s="1358">
        <v>1359.7138259999999</v>
      </c>
      <c r="I47" s="1352">
        <v>0.11146381574788973</v>
      </c>
      <c r="J47" s="1359">
        <v>8.7934915777548785E-4</v>
      </c>
    </row>
    <row r="48" spans="1:10">
      <c r="A48" s="1344">
        <v>14</v>
      </c>
      <c r="B48" s="1349" t="s">
        <v>62</v>
      </c>
      <c r="C48" s="1357">
        <v>31142.980349000001</v>
      </c>
      <c r="D48" s="1357">
        <v>32473.71859</v>
      </c>
      <c r="E48" s="1357">
        <v>33250.895441000001</v>
      </c>
      <c r="F48" s="1357">
        <v>32587.843773000001</v>
      </c>
      <c r="G48" s="1357">
        <v>31432.681337999999</v>
      </c>
      <c r="H48" s="1358">
        <v>33246.125959999998</v>
      </c>
      <c r="I48" s="1352">
        <v>5.769296619972622E-2</v>
      </c>
      <c r="J48" s="1359">
        <v>2.1500813114644156E-2</v>
      </c>
    </row>
    <row r="49" spans="1:10">
      <c r="A49" s="1344">
        <v>1</v>
      </c>
      <c r="B49" s="1349" t="s">
        <v>61</v>
      </c>
      <c r="C49" s="1357">
        <v>264664.92820299999</v>
      </c>
      <c r="D49" s="1357">
        <v>277715.515839</v>
      </c>
      <c r="E49" s="1357">
        <v>285559.318623</v>
      </c>
      <c r="F49" s="1357">
        <v>248605.73279899999</v>
      </c>
      <c r="G49" s="1357">
        <v>231106.721066</v>
      </c>
      <c r="H49" s="1358">
        <v>264541.37515099999</v>
      </c>
      <c r="I49" s="1352">
        <v>0.14467192442859175</v>
      </c>
      <c r="J49" s="1359">
        <v>0.17108323162391761</v>
      </c>
    </row>
    <row r="50" spans="1:10">
      <c r="A50" s="1360">
        <v>29</v>
      </c>
      <c r="B50" s="1361" t="s">
        <v>60</v>
      </c>
      <c r="C50" s="1362">
        <v>19259.911881</v>
      </c>
      <c r="D50" s="1362">
        <v>16111.186086</v>
      </c>
      <c r="E50" s="1362">
        <v>12224.102182000001</v>
      </c>
      <c r="F50" s="1362">
        <v>13308.377419</v>
      </c>
      <c r="G50" s="1362">
        <v>12077.717633</v>
      </c>
      <c r="H50" s="1363">
        <v>11583.303332</v>
      </c>
      <c r="I50" s="1364">
        <v>-4.0936070541102099E-2</v>
      </c>
      <c r="J50" s="1365">
        <v>7.4911116107546308E-3</v>
      </c>
    </row>
    <row r="51" spans="1:10">
      <c r="A51" s="1344">
        <v>44</v>
      </c>
      <c r="B51" s="1349" t="s">
        <v>59</v>
      </c>
      <c r="C51" s="1357">
        <v>4139.1923059999999</v>
      </c>
      <c r="D51" s="1357">
        <v>4026.5395450000001</v>
      </c>
      <c r="E51" s="1357">
        <v>3669.6056490000001</v>
      </c>
      <c r="F51" s="1357">
        <v>3181.4923659999999</v>
      </c>
      <c r="G51" s="1357">
        <v>2989.7586289999999</v>
      </c>
      <c r="H51" s="1358">
        <v>2775.9871269999999</v>
      </c>
      <c r="I51" s="1352">
        <v>-7.1501257635470494E-2</v>
      </c>
      <c r="J51" s="1359">
        <v>1.795276252580406E-3</v>
      </c>
    </row>
    <row r="52" spans="1:10">
      <c r="A52" s="1344">
        <v>24</v>
      </c>
      <c r="B52" s="1349" t="s">
        <v>58</v>
      </c>
      <c r="C52" s="1357">
        <v>18276.950733999998</v>
      </c>
      <c r="D52" s="1357">
        <v>17896.130605999999</v>
      </c>
      <c r="E52" s="1357">
        <v>19390.790669000002</v>
      </c>
      <c r="F52" s="1357">
        <v>17801.258725</v>
      </c>
      <c r="G52" s="1357">
        <v>16313.183846</v>
      </c>
      <c r="H52" s="1358">
        <v>16508.625655</v>
      </c>
      <c r="I52" s="1352">
        <v>1.1980604819084556E-2</v>
      </c>
      <c r="J52" s="1359">
        <v>1.0676398068599959E-2</v>
      </c>
    </row>
    <row r="53" spans="1:10">
      <c r="A53" s="1344">
        <v>4</v>
      </c>
      <c r="B53" s="1349" t="s">
        <v>57</v>
      </c>
      <c r="C53" s="1357">
        <v>75654.307226000004</v>
      </c>
      <c r="D53" s="1357">
        <v>81629.977929999994</v>
      </c>
      <c r="E53" s="1357">
        <v>90558.268784999993</v>
      </c>
      <c r="F53" s="1357">
        <v>86378.705656000006</v>
      </c>
      <c r="G53" s="1357">
        <v>79559.493883999996</v>
      </c>
      <c r="H53" s="1358">
        <v>76413.737305000002</v>
      </c>
      <c r="I53" s="1352">
        <v>-3.9539675599075529E-2</v>
      </c>
      <c r="J53" s="1359">
        <v>4.9418013008885243E-2</v>
      </c>
    </row>
    <row r="54" spans="1:10">
      <c r="A54" s="1344">
        <v>35</v>
      </c>
      <c r="B54" s="1349" t="s">
        <v>56</v>
      </c>
      <c r="C54" s="1357">
        <v>11407.152053</v>
      </c>
      <c r="D54" s="1357">
        <v>8731.7207880000005</v>
      </c>
      <c r="E54" s="1357">
        <v>7597.0110629999999</v>
      </c>
      <c r="F54" s="1357">
        <v>5833.1115220000002</v>
      </c>
      <c r="G54" s="1357">
        <v>5045.3892949999999</v>
      </c>
      <c r="H54" s="1358">
        <v>7110.4788630000003</v>
      </c>
      <c r="I54" s="1352">
        <v>0.40930232480702966</v>
      </c>
      <c r="J54" s="1359">
        <v>4.5984629118270498E-3</v>
      </c>
    </row>
    <row r="55" spans="1:10">
      <c r="A55" s="1344">
        <v>19</v>
      </c>
      <c r="B55" s="1349" t="s">
        <v>55</v>
      </c>
      <c r="C55" s="1357">
        <v>23118.995133</v>
      </c>
      <c r="D55" s="1357">
        <v>23110.467863000002</v>
      </c>
      <c r="E55" s="1357">
        <v>23425.570898999998</v>
      </c>
      <c r="F55" s="1357">
        <v>22438.278716000001</v>
      </c>
      <c r="G55" s="1357">
        <v>21021.232745000001</v>
      </c>
      <c r="H55" s="1358">
        <v>22306.123122000001</v>
      </c>
      <c r="I55" s="1352">
        <v>6.1123455155388876E-2</v>
      </c>
      <c r="J55" s="1359">
        <v>1.4425734449042101E-2</v>
      </c>
    </row>
    <row r="56" spans="1:10">
      <c r="A56" s="1366">
        <v>50</v>
      </c>
      <c r="B56" s="1367" t="s">
        <v>54</v>
      </c>
      <c r="C56" s="1368">
        <v>1439.194146</v>
      </c>
      <c r="D56" s="1368">
        <v>1350.619355</v>
      </c>
      <c r="E56" s="1368">
        <v>1757.2628769999999</v>
      </c>
      <c r="F56" s="1368">
        <v>1174.9941590000001</v>
      </c>
      <c r="G56" s="1368">
        <v>1098.1078620000001</v>
      </c>
      <c r="H56" s="1369">
        <v>1196.3864550000001</v>
      </c>
      <c r="I56" s="1370">
        <v>8.9498123454834155E-2</v>
      </c>
      <c r="J56" s="1371">
        <v>7.7372267712621731E-4</v>
      </c>
    </row>
    <row r="57" spans="1:10">
      <c r="A57" s="1372"/>
      <c r="B57" s="1346"/>
      <c r="C57" s="1346"/>
      <c r="D57" s="1346"/>
      <c r="E57" s="1346"/>
      <c r="F57" s="1346"/>
      <c r="G57" s="1346"/>
      <c r="H57" s="1346"/>
      <c r="I57" s="1373"/>
      <c r="J57" s="1373"/>
    </row>
    <row r="58" spans="1:10">
      <c r="A58" s="1374" t="s">
        <v>641</v>
      </c>
      <c r="B58" s="1374"/>
      <c r="C58" s="1374"/>
      <c r="D58" s="1374"/>
      <c r="E58" s="1374"/>
      <c r="F58" s="1374"/>
      <c r="G58" s="1374"/>
      <c r="H58" s="1374"/>
      <c r="I58" s="1374"/>
      <c r="J58" s="1374"/>
    </row>
  </sheetData>
  <mergeCells count="6">
    <mergeCell ref="A1:A2"/>
    <mergeCell ref="B1:B2"/>
    <mergeCell ref="A58:J58"/>
    <mergeCell ref="I1:I2"/>
    <mergeCell ref="C1:H1"/>
    <mergeCell ref="J1:J2"/>
  </mergeCells>
  <printOptions horizontalCentered="1"/>
  <pageMargins left="0.7" right="0.7" top="1" bottom="1" header="0.5" footer="0.5"/>
  <pageSetup scale="89" fitToWidth="0" orientation="portrait" horizontalDpi="1200" verticalDpi="1200" r:id="rId1"/>
  <headerFooter scaleWithDoc="0" alignWithMargins="0">
    <oddHeader>&amp;C&amp;"-,Bold"&amp;10Table 8.1
U.S. Merchandise Exports by State</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L41"/>
  <sheetViews>
    <sheetView view="pageLayout" topLeftCell="A19" zoomScaleNormal="100" workbookViewId="0">
      <selection activeCell="E10" sqref="E10"/>
    </sheetView>
  </sheetViews>
  <sheetFormatPr defaultColWidth="10.85546875" defaultRowHeight="12.75"/>
  <cols>
    <col min="1" max="1" width="4.85546875" style="658" customWidth="1"/>
    <col min="2" max="2" width="6.42578125" style="657" customWidth="1"/>
    <col min="3" max="3" width="23.7109375" style="657" bestFit="1" customWidth="1"/>
    <col min="4" max="9" width="8.85546875" style="657" bestFit="1" customWidth="1"/>
    <col min="10" max="10" width="8.140625" style="658" customWidth="1"/>
    <col min="11" max="11" width="6.7109375" style="658" customWidth="1"/>
    <col min="12" max="12" width="6.7109375" style="657" customWidth="1"/>
    <col min="13" max="16384" width="10.85546875" style="657"/>
  </cols>
  <sheetData>
    <row r="1" spans="1:12" s="659" customFormat="1" ht="12.75" customHeight="1">
      <c r="A1" s="1330" t="s">
        <v>645</v>
      </c>
      <c r="B1" s="1375" t="s">
        <v>682</v>
      </c>
      <c r="C1" s="1331" t="s">
        <v>681</v>
      </c>
      <c r="D1" s="1332" t="s">
        <v>644</v>
      </c>
      <c r="E1" s="1333"/>
      <c r="F1" s="1333"/>
      <c r="G1" s="1333"/>
      <c r="H1" s="1333"/>
      <c r="I1" s="1334"/>
      <c r="J1" s="1335" t="s">
        <v>680</v>
      </c>
      <c r="K1" s="1336" t="s">
        <v>643</v>
      </c>
    </row>
    <row r="2" spans="1:12" s="659" customFormat="1" ht="12.75" customHeight="1">
      <c r="A2" s="1337"/>
      <c r="B2" s="1376"/>
      <c r="C2" s="1338"/>
      <c r="D2" s="1339">
        <v>2012</v>
      </c>
      <c r="E2" s="1340">
        <v>2013</v>
      </c>
      <c r="F2" s="1340">
        <v>2014</v>
      </c>
      <c r="G2" s="1340">
        <v>2015</v>
      </c>
      <c r="H2" s="1377">
        <v>2016</v>
      </c>
      <c r="I2" s="1378">
        <v>2017</v>
      </c>
      <c r="J2" s="1342"/>
      <c r="K2" s="1343"/>
    </row>
    <row r="3" spans="1:12">
      <c r="A3" s="1379"/>
      <c r="B3" s="1380"/>
      <c r="C3" s="1380"/>
      <c r="D3" s="1346"/>
      <c r="E3" s="1346"/>
      <c r="F3" s="1346"/>
      <c r="G3" s="1346"/>
      <c r="H3" s="1346"/>
      <c r="I3" s="1380"/>
      <c r="J3" s="1373"/>
      <c r="K3" s="1356"/>
    </row>
    <row r="4" spans="1:12">
      <c r="A4" s="1381"/>
      <c r="B4" s="1347"/>
      <c r="C4" s="1347" t="s">
        <v>679</v>
      </c>
      <c r="D4" s="1382">
        <v>19259.911881</v>
      </c>
      <c r="E4" s="1382">
        <v>16111.186086</v>
      </c>
      <c r="F4" s="1382">
        <v>12224.102182000001</v>
      </c>
      <c r="G4" s="1382">
        <v>13308.377419</v>
      </c>
      <c r="H4" s="1382">
        <v>12077.717633</v>
      </c>
      <c r="I4" s="1383">
        <v>11583.303332</v>
      </c>
      <c r="J4" s="1384">
        <v>-4.0936070541102099E-2</v>
      </c>
      <c r="K4" s="1385">
        <v>1</v>
      </c>
    </row>
    <row r="5" spans="1:12">
      <c r="A5" s="1381"/>
      <c r="B5" s="1347"/>
      <c r="C5" s="1347"/>
      <c r="D5" s="1386"/>
      <c r="E5" s="1386"/>
      <c r="F5" s="1386"/>
      <c r="G5" s="1386"/>
      <c r="H5" s="1386"/>
      <c r="I5" s="1387"/>
      <c r="J5" s="1384"/>
      <c r="K5" s="1388"/>
    </row>
    <row r="6" spans="1:12">
      <c r="A6" s="1381">
        <v>13</v>
      </c>
      <c r="B6" s="1348">
        <v>111</v>
      </c>
      <c r="C6" s="1347" t="s">
        <v>678</v>
      </c>
      <c r="D6" s="1389">
        <v>71.523865000000001</v>
      </c>
      <c r="E6" s="1389">
        <v>61.512172</v>
      </c>
      <c r="F6" s="1389">
        <v>77.068083000000001</v>
      </c>
      <c r="G6" s="1389">
        <v>101.58823700000001</v>
      </c>
      <c r="H6" s="1389">
        <v>90.773416999999995</v>
      </c>
      <c r="I6" s="1390">
        <v>86.055914999999999</v>
      </c>
      <c r="J6" s="1384">
        <v>-5.1970082827222382E-2</v>
      </c>
      <c r="K6" s="1359">
        <v>7.4293068681247588E-3</v>
      </c>
      <c r="L6" s="663"/>
    </row>
    <row r="7" spans="1:12">
      <c r="A7" s="1381">
        <v>27</v>
      </c>
      <c r="B7" s="1348">
        <v>112</v>
      </c>
      <c r="C7" s="1347" t="s">
        <v>677</v>
      </c>
      <c r="D7" s="1389">
        <v>4.1361990000000004</v>
      </c>
      <c r="E7" s="1389">
        <v>6.8559910000000004</v>
      </c>
      <c r="F7" s="1389">
        <v>10.430927000000001</v>
      </c>
      <c r="G7" s="1389">
        <v>5.9864769999999998</v>
      </c>
      <c r="H7" s="1389">
        <v>4.4809570000000001</v>
      </c>
      <c r="I7" s="1390">
        <v>5.2983320000000003</v>
      </c>
      <c r="J7" s="1384">
        <v>0.18241081090490271</v>
      </c>
      <c r="K7" s="1359">
        <v>4.5741114154913338E-4</v>
      </c>
      <c r="L7" s="663"/>
    </row>
    <row r="8" spans="1:12">
      <c r="A8" s="1381">
        <v>28</v>
      </c>
      <c r="B8" s="1348">
        <v>113</v>
      </c>
      <c r="C8" s="1347" t="s">
        <v>676</v>
      </c>
      <c r="D8" s="1389">
        <v>0.83275299999999997</v>
      </c>
      <c r="E8" s="1389">
        <v>1.6835739999999999</v>
      </c>
      <c r="F8" s="1389">
        <v>1.7118850000000001</v>
      </c>
      <c r="G8" s="1389">
        <v>1.379853</v>
      </c>
      <c r="H8" s="1389">
        <v>1.8743399999999999</v>
      </c>
      <c r="I8" s="1390">
        <v>1.5015210000000001</v>
      </c>
      <c r="J8" s="1384">
        <v>-0.19890681519894993</v>
      </c>
      <c r="K8" s="1359">
        <v>1.2962804797245556E-4</v>
      </c>
      <c r="L8" s="663"/>
    </row>
    <row r="9" spans="1:12">
      <c r="A9" s="1381">
        <v>29</v>
      </c>
      <c r="B9" s="1348">
        <v>114</v>
      </c>
      <c r="C9" s="1347" t="s">
        <v>675</v>
      </c>
      <c r="D9" s="1389">
        <v>1.2223189999999999</v>
      </c>
      <c r="E9" s="1389">
        <v>1.4686729999999999</v>
      </c>
      <c r="F9" s="1389">
        <v>0.80473300000000003</v>
      </c>
      <c r="G9" s="1389">
        <v>0.57050900000000004</v>
      </c>
      <c r="H9" s="1389">
        <v>0.90143499999999999</v>
      </c>
      <c r="I9" s="1390">
        <v>1.033722</v>
      </c>
      <c r="J9" s="1384">
        <v>0.14675156833271399</v>
      </c>
      <c r="K9" s="1359">
        <v>8.9242418192075028E-5</v>
      </c>
      <c r="L9" s="663"/>
    </row>
    <row r="10" spans="1:12">
      <c r="A10" s="1381">
        <v>30</v>
      </c>
      <c r="B10" s="1348">
        <v>211</v>
      </c>
      <c r="C10" s="1347" t="s">
        <v>674</v>
      </c>
      <c r="D10" s="1389">
        <v>0.79703199999999996</v>
      </c>
      <c r="E10" s="1389">
        <v>48.022958000000003</v>
      </c>
      <c r="F10" s="1389">
        <v>5.8846939999999996</v>
      </c>
      <c r="G10" s="1389">
        <v>4.3831000000000002E-2</v>
      </c>
      <c r="H10" s="1389">
        <v>1.8383E-2</v>
      </c>
      <c r="I10" s="1390">
        <v>0.29747600000000002</v>
      </c>
      <c r="J10" s="1384">
        <v>15.182124789207421</v>
      </c>
      <c r="K10" s="1359">
        <v>2.5681447811022415E-5</v>
      </c>
      <c r="L10" s="663"/>
    </row>
    <row r="11" spans="1:12">
      <c r="A11" s="1381">
        <v>9</v>
      </c>
      <c r="B11" s="1348">
        <v>212</v>
      </c>
      <c r="C11" s="1347" t="s">
        <v>673</v>
      </c>
      <c r="D11" s="1389">
        <v>269.56030600000003</v>
      </c>
      <c r="E11" s="1389">
        <v>172.736818</v>
      </c>
      <c r="F11" s="1389">
        <v>370.22910000000002</v>
      </c>
      <c r="G11" s="1389">
        <v>317.50885499999998</v>
      </c>
      <c r="H11" s="1389">
        <v>128.60213100000001</v>
      </c>
      <c r="I11" s="1390">
        <v>325.55438099999998</v>
      </c>
      <c r="J11" s="1384">
        <v>1.531485119791677</v>
      </c>
      <c r="K11" s="1359">
        <v>2.8105486981474827E-2</v>
      </c>
      <c r="L11" s="663"/>
    </row>
    <row r="12" spans="1:12" s="659" customFormat="1">
      <c r="A12" s="1381">
        <v>5</v>
      </c>
      <c r="B12" s="1348">
        <v>311</v>
      </c>
      <c r="C12" s="1347" t="s">
        <v>672</v>
      </c>
      <c r="D12" s="1389">
        <v>817.41725899999994</v>
      </c>
      <c r="E12" s="1389">
        <v>955.79863399999999</v>
      </c>
      <c r="F12" s="1389">
        <v>992.74245900000005</v>
      </c>
      <c r="G12" s="1389">
        <v>932.92293099999995</v>
      </c>
      <c r="H12" s="1389">
        <v>922.25091599999996</v>
      </c>
      <c r="I12" s="1390">
        <v>911.24807499999997</v>
      </c>
      <c r="J12" s="1384">
        <v>-1.1930420245849872E-2</v>
      </c>
      <c r="K12" s="1359">
        <v>7.8669102317521875E-2</v>
      </c>
      <c r="L12" s="663"/>
    </row>
    <row r="13" spans="1:12" ht="14.1" customHeight="1">
      <c r="A13" s="1381">
        <v>18</v>
      </c>
      <c r="B13" s="1348">
        <v>312</v>
      </c>
      <c r="C13" s="1347" t="s">
        <v>671</v>
      </c>
      <c r="D13" s="1389">
        <v>16.540558000000001</v>
      </c>
      <c r="E13" s="1389">
        <v>20.044203</v>
      </c>
      <c r="F13" s="1389">
        <v>29.431076999999998</v>
      </c>
      <c r="G13" s="1389">
        <v>38.664214999999999</v>
      </c>
      <c r="H13" s="1389">
        <v>29.493848</v>
      </c>
      <c r="I13" s="1390">
        <v>28.472280999999999</v>
      </c>
      <c r="J13" s="1384">
        <v>-3.463661303197877E-2</v>
      </c>
      <c r="K13" s="1359">
        <v>2.4580450139247033E-3</v>
      </c>
      <c r="L13" s="663"/>
    </row>
    <row r="14" spans="1:12" s="659" customFormat="1" ht="14.1" customHeight="1">
      <c r="A14" s="1381">
        <v>14</v>
      </c>
      <c r="B14" s="1348">
        <v>313</v>
      </c>
      <c r="C14" s="1347" t="s">
        <v>670</v>
      </c>
      <c r="D14" s="1389">
        <v>9.8079669999999997</v>
      </c>
      <c r="E14" s="1389">
        <v>11.983027</v>
      </c>
      <c r="F14" s="1389">
        <v>15.666966</v>
      </c>
      <c r="G14" s="1389">
        <v>39.065652999999998</v>
      </c>
      <c r="H14" s="1389">
        <v>79.395897000000005</v>
      </c>
      <c r="I14" s="1390">
        <v>61.583489</v>
      </c>
      <c r="J14" s="1384">
        <v>-0.22434922550216926</v>
      </c>
      <c r="K14" s="1359">
        <v>5.3165739715949284E-3</v>
      </c>
      <c r="L14" s="663"/>
    </row>
    <row r="15" spans="1:12">
      <c r="A15" s="1381">
        <v>21</v>
      </c>
      <c r="B15" s="1348">
        <v>314</v>
      </c>
      <c r="C15" s="1347" t="s">
        <v>669</v>
      </c>
      <c r="D15" s="1389">
        <v>16.599177000000001</v>
      </c>
      <c r="E15" s="1389">
        <v>18.716469</v>
      </c>
      <c r="F15" s="1389">
        <v>25.36795</v>
      </c>
      <c r="G15" s="1389">
        <v>21.101699</v>
      </c>
      <c r="H15" s="1389">
        <v>22.225992000000002</v>
      </c>
      <c r="I15" s="1390">
        <v>22.274948999999999</v>
      </c>
      <c r="J15" s="1384">
        <v>2.2026913354417617E-3</v>
      </c>
      <c r="K15" s="1359">
        <v>1.9230221605665192E-3</v>
      </c>
      <c r="L15" s="663"/>
    </row>
    <row r="16" spans="1:12">
      <c r="A16" s="1381">
        <v>24</v>
      </c>
      <c r="B16" s="1348">
        <v>315</v>
      </c>
      <c r="C16" s="1347" t="s">
        <v>668</v>
      </c>
      <c r="D16" s="1389">
        <v>11.241593999999999</v>
      </c>
      <c r="E16" s="1389">
        <v>10.759124</v>
      </c>
      <c r="F16" s="1389">
        <v>13.746079</v>
      </c>
      <c r="G16" s="1389">
        <v>14.837277</v>
      </c>
      <c r="H16" s="1389">
        <v>12.089252</v>
      </c>
      <c r="I16" s="1390">
        <v>13.052811</v>
      </c>
      <c r="J16" s="1384">
        <v>7.9703773235928907E-2</v>
      </c>
      <c r="K16" s="1359">
        <v>1.1268642999221425E-3</v>
      </c>
      <c r="L16" s="663"/>
    </row>
    <row r="17" spans="1:12">
      <c r="A17" s="1381">
        <v>20</v>
      </c>
      <c r="B17" s="1348">
        <v>316</v>
      </c>
      <c r="C17" s="1347" t="s">
        <v>667</v>
      </c>
      <c r="D17" s="1389">
        <v>16.804752000000001</v>
      </c>
      <c r="E17" s="1389">
        <v>18.538696000000002</v>
      </c>
      <c r="F17" s="1389">
        <v>20.513798000000001</v>
      </c>
      <c r="G17" s="1389">
        <v>18.779308</v>
      </c>
      <c r="H17" s="1389">
        <v>17.130815999999999</v>
      </c>
      <c r="I17" s="1390">
        <v>22.434835</v>
      </c>
      <c r="J17" s="1384">
        <v>0.30961858442703488</v>
      </c>
      <c r="K17" s="1359">
        <v>1.9368253042309261E-3</v>
      </c>
      <c r="L17" s="663"/>
    </row>
    <row r="18" spans="1:12">
      <c r="A18" s="1381">
        <v>25</v>
      </c>
      <c r="B18" s="1348">
        <v>321</v>
      </c>
      <c r="C18" s="1347" t="s">
        <v>666</v>
      </c>
      <c r="D18" s="1389">
        <v>9.4060349999999993</v>
      </c>
      <c r="E18" s="1389">
        <v>3.4673379999999998</v>
      </c>
      <c r="F18" s="1389">
        <v>4.3709179999999996</v>
      </c>
      <c r="G18" s="1389">
        <v>3.404677</v>
      </c>
      <c r="H18" s="1389">
        <v>5.4448720000000002</v>
      </c>
      <c r="I18" s="1390">
        <v>7.9143920000000003</v>
      </c>
      <c r="J18" s="1384">
        <v>0.45354968858772071</v>
      </c>
      <c r="K18" s="1359">
        <v>6.8325863297870521E-4</v>
      </c>
      <c r="L18" s="663"/>
    </row>
    <row r="19" spans="1:12">
      <c r="A19" s="1381">
        <v>17</v>
      </c>
      <c r="B19" s="1348">
        <v>322</v>
      </c>
      <c r="C19" s="1347" t="s">
        <v>665</v>
      </c>
      <c r="D19" s="1389">
        <v>34.037824000000001</v>
      </c>
      <c r="E19" s="1389">
        <v>27.611733000000001</v>
      </c>
      <c r="F19" s="1389">
        <v>31.656986</v>
      </c>
      <c r="G19" s="1389">
        <v>28.124351000000001</v>
      </c>
      <c r="H19" s="1389">
        <v>32.065832</v>
      </c>
      <c r="I19" s="1390">
        <v>29.210189</v>
      </c>
      <c r="J19" s="1384">
        <v>-8.9055634046857124E-2</v>
      </c>
      <c r="K19" s="1359">
        <v>2.5217494666917701E-3</v>
      </c>
      <c r="L19" s="663"/>
    </row>
    <row r="20" spans="1:12">
      <c r="A20" s="1381">
        <v>22</v>
      </c>
      <c r="B20" s="1348">
        <v>323</v>
      </c>
      <c r="C20" s="1347" t="s">
        <v>664</v>
      </c>
      <c r="D20" s="1389">
        <v>21.309089</v>
      </c>
      <c r="E20" s="1389">
        <v>23.042361</v>
      </c>
      <c r="F20" s="1389">
        <v>28.043164999999998</v>
      </c>
      <c r="G20" s="1389">
        <v>18.667657999999999</v>
      </c>
      <c r="H20" s="1389">
        <v>23.164186999999998</v>
      </c>
      <c r="I20" s="1390">
        <v>21.179977000000001</v>
      </c>
      <c r="J20" s="1384">
        <v>-8.5658521060980791E-2</v>
      </c>
      <c r="K20" s="1359">
        <v>1.8284919588946842E-3</v>
      </c>
      <c r="L20" s="663"/>
    </row>
    <row r="21" spans="1:12" ht="14.1" customHeight="1">
      <c r="A21" s="1381">
        <v>26</v>
      </c>
      <c r="B21" s="1348">
        <v>324</v>
      </c>
      <c r="C21" s="1347" t="s">
        <v>663</v>
      </c>
      <c r="D21" s="1389">
        <v>39.290534999999998</v>
      </c>
      <c r="E21" s="1389">
        <v>13.055222000000001</v>
      </c>
      <c r="F21" s="1389">
        <v>8.7891189999999995</v>
      </c>
      <c r="G21" s="1389">
        <v>11.376265</v>
      </c>
      <c r="H21" s="1389">
        <v>19.363916</v>
      </c>
      <c r="I21" s="1390">
        <v>5.7457570000000002</v>
      </c>
      <c r="J21" s="1384">
        <v>-0.70327505035654969</v>
      </c>
      <c r="K21" s="1359">
        <v>4.9603786029903823E-4</v>
      </c>
      <c r="L21" s="663"/>
    </row>
    <row r="22" spans="1:12" s="659" customFormat="1" ht="14.1" customHeight="1">
      <c r="A22" s="1381">
        <v>3</v>
      </c>
      <c r="B22" s="1348">
        <v>325</v>
      </c>
      <c r="C22" s="1347" t="s">
        <v>662</v>
      </c>
      <c r="D22" s="1389">
        <v>798.99283000000003</v>
      </c>
      <c r="E22" s="1389">
        <v>829.80191500000001</v>
      </c>
      <c r="F22" s="1389">
        <v>1046.967425</v>
      </c>
      <c r="G22" s="1389">
        <v>1095.470456</v>
      </c>
      <c r="H22" s="1389">
        <v>1063.312046</v>
      </c>
      <c r="I22" s="1390">
        <v>1109.880087</v>
      </c>
      <c r="J22" s="1384">
        <v>4.3795272681411902E-2</v>
      </c>
      <c r="K22" s="1359">
        <v>9.5817234098829876E-2</v>
      </c>
      <c r="L22" s="663"/>
    </row>
    <row r="23" spans="1:12">
      <c r="A23" s="1381">
        <v>10</v>
      </c>
      <c r="B23" s="1348">
        <v>326</v>
      </c>
      <c r="C23" s="1347" t="s">
        <v>661</v>
      </c>
      <c r="D23" s="1389">
        <v>175.61342999999999</v>
      </c>
      <c r="E23" s="1389">
        <v>186.454072</v>
      </c>
      <c r="F23" s="1389">
        <v>191.28617399999999</v>
      </c>
      <c r="G23" s="1389">
        <v>178.02664799999999</v>
      </c>
      <c r="H23" s="1389">
        <v>161.90235899999999</v>
      </c>
      <c r="I23" s="1390">
        <v>175.60507000000001</v>
      </c>
      <c r="J23" s="1384">
        <v>8.4635647588062773E-2</v>
      </c>
      <c r="K23" s="1359">
        <v>1.5160189193601964E-2</v>
      </c>
      <c r="L23" s="663"/>
    </row>
    <row r="24" spans="1:12">
      <c r="A24" s="1381">
        <v>15</v>
      </c>
      <c r="B24" s="1348">
        <v>327</v>
      </c>
      <c r="C24" s="1347" t="s">
        <v>660</v>
      </c>
      <c r="D24" s="1389">
        <v>32.559421999999998</v>
      </c>
      <c r="E24" s="1389">
        <v>30.390816999999998</v>
      </c>
      <c r="F24" s="1389">
        <v>44.702961999999999</v>
      </c>
      <c r="G24" s="1389">
        <v>43.111054000000003</v>
      </c>
      <c r="H24" s="1389">
        <v>43.124203000000001</v>
      </c>
      <c r="I24" s="1390">
        <v>61.459594000000003</v>
      </c>
      <c r="J24" s="1384">
        <v>0.42517634470833005</v>
      </c>
      <c r="K24" s="1359">
        <v>5.305877972668808E-3</v>
      </c>
      <c r="L24" s="663"/>
    </row>
    <row r="25" spans="1:12" s="659" customFormat="1">
      <c r="A25" s="1381">
        <v>1</v>
      </c>
      <c r="B25" s="1348">
        <v>331</v>
      </c>
      <c r="C25" s="1347" t="s">
        <v>659</v>
      </c>
      <c r="D25" s="1389">
        <v>12180.798752999999</v>
      </c>
      <c r="E25" s="1389">
        <v>8321.5340209999995</v>
      </c>
      <c r="F25" s="1389">
        <v>4113.3659539999999</v>
      </c>
      <c r="G25" s="1389">
        <v>5562.5447389999999</v>
      </c>
      <c r="H25" s="1389">
        <v>4854.3915909999996</v>
      </c>
      <c r="I25" s="1390">
        <v>3888.506848</v>
      </c>
      <c r="J25" s="1384">
        <v>-0.19897132831037811</v>
      </c>
      <c r="K25" s="1359">
        <v>0.33569930239654716</v>
      </c>
      <c r="L25" s="663"/>
    </row>
    <row r="26" spans="1:12" ht="14.1" customHeight="1">
      <c r="A26" s="1381">
        <v>11</v>
      </c>
      <c r="B26" s="1348">
        <v>332</v>
      </c>
      <c r="C26" s="1347" t="s">
        <v>658</v>
      </c>
      <c r="D26" s="1389">
        <v>215.07261500000001</v>
      </c>
      <c r="E26" s="1389">
        <v>231.199499</v>
      </c>
      <c r="F26" s="1389">
        <v>221.35508899999999</v>
      </c>
      <c r="G26" s="1389">
        <v>198.74023700000001</v>
      </c>
      <c r="H26" s="1389">
        <v>173.96416199999999</v>
      </c>
      <c r="I26" s="1390">
        <v>155.40735900000001</v>
      </c>
      <c r="J26" s="1384">
        <v>-0.10667026349944407</v>
      </c>
      <c r="K26" s="1359">
        <v>1.3416497396789403E-2</v>
      </c>
      <c r="L26" s="663"/>
    </row>
    <row r="27" spans="1:12" s="659" customFormat="1">
      <c r="A27" s="1381">
        <v>7</v>
      </c>
      <c r="B27" s="1348">
        <v>333</v>
      </c>
      <c r="C27" s="1347" t="s">
        <v>657</v>
      </c>
      <c r="D27" s="1389">
        <v>552.72951</v>
      </c>
      <c r="E27" s="1389">
        <v>521.32841199999996</v>
      </c>
      <c r="F27" s="1389">
        <v>495.31974000000002</v>
      </c>
      <c r="G27" s="1389">
        <v>522.10343599999999</v>
      </c>
      <c r="H27" s="1389">
        <v>497.84364799999997</v>
      </c>
      <c r="I27" s="1390">
        <v>523.36544400000002</v>
      </c>
      <c r="J27" s="1384">
        <v>5.1264681396517596E-2</v>
      </c>
      <c r="K27" s="1359">
        <v>4.518274528425343E-2</v>
      </c>
      <c r="L27" s="663"/>
    </row>
    <row r="28" spans="1:12" s="659" customFormat="1">
      <c r="A28" s="1381">
        <v>2</v>
      </c>
      <c r="B28" s="1348">
        <v>334</v>
      </c>
      <c r="C28" s="1347" t="s">
        <v>656</v>
      </c>
      <c r="D28" s="1389">
        <v>2126.8285139999998</v>
      </c>
      <c r="E28" s="1389">
        <v>2681.0269739999999</v>
      </c>
      <c r="F28" s="1389">
        <v>2349.4353209999999</v>
      </c>
      <c r="G28" s="1389">
        <v>2121.3705669999999</v>
      </c>
      <c r="H28" s="1389">
        <v>1718.089377</v>
      </c>
      <c r="I28" s="1390">
        <v>1847.8123880000001</v>
      </c>
      <c r="J28" s="1384">
        <v>7.5504227391541598E-2</v>
      </c>
      <c r="K28" s="1359">
        <v>0.15952378479938784</v>
      </c>
      <c r="L28" s="663"/>
    </row>
    <row r="29" spans="1:12" s="659" customFormat="1">
      <c r="A29" s="1381">
        <v>8</v>
      </c>
      <c r="B29" s="1348">
        <v>335</v>
      </c>
      <c r="C29" s="1347" t="s">
        <v>655</v>
      </c>
      <c r="D29" s="1389">
        <v>207.94764900000001</v>
      </c>
      <c r="E29" s="1389">
        <v>267.261774</v>
      </c>
      <c r="F29" s="1389">
        <v>307.88717200000002</v>
      </c>
      <c r="G29" s="1389">
        <v>331.54520200000002</v>
      </c>
      <c r="H29" s="1389">
        <v>371.63519100000002</v>
      </c>
      <c r="I29" s="1390">
        <v>379.95722899999998</v>
      </c>
      <c r="J29" s="1384">
        <v>2.2393030050805826E-2</v>
      </c>
      <c r="K29" s="1359">
        <v>3.2802147894230763E-2</v>
      </c>
      <c r="L29" s="663"/>
    </row>
    <row r="30" spans="1:12" s="659" customFormat="1">
      <c r="A30" s="1381">
        <v>4</v>
      </c>
      <c r="B30" s="1348">
        <v>336</v>
      </c>
      <c r="C30" s="1347" t="s">
        <v>654</v>
      </c>
      <c r="D30" s="1389">
        <v>797.49908700000003</v>
      </c>
      <c r="E30" s="1389">
        <v>802.43208200000004</v>
      </c>
      <c r="F30" s="1389">
        <v>905.460688</v>
      </c>
      <c r="G30" s="1389">
        <v>811.86035500000003</v>
      </c>
      <c r="H30" s="1389">
        <v>865.82852400000002</v>
      </c>
      <c r="I30" s="1390">
        <v>945.81558099999995</v>
      </c>
      <c r="J30" s="1384">
        <v>9.2382099668501957E-2</v>
      </c>
      <c r="K30" s="1359">
        <v>8.1653355169167732E-2</v>
      </c>
      <c r="L30" s="663"/>
    </row>
    <row r="31" spans="1:12" ht="14.1" customHeight="1">
      <c r="A31" s="1381">
        <v>19</v>
      </c>
      <c r="B31" s="1348">
        <v>337</v>
      </c>
      <c r="C31" s="1347" t="s">
        <v>653</v>
      </c>
      <c r="D31" s="1389">
        <v>35.518121999999998</v>
      </c>
      <c r="E31" s="1389">
        <v>32.601354999999998</v>
      </c>
      <c r="F31" s="1389">
        <v>35.181088000000003</v>
      </c>
      <c r="G31" s="1389">
        <v>48.168284</v>
      </c>
      <c r="H31" s="1389">
        <v>34.887971999999998</v>
      </c>
      <c r="I31" s="1390">
        <v>26.265322999999999</v>
      </c>
      <c r="J31" s="1384">
        <v>-0.24715248567615222</v>
      </c>
      <c r="K31" s="1359">
        <v>2.267515772244304E-3</v>
      </c>
      <c r="L31" s="663"/>
    </row>
    <row r="32" spans="1:12" s="659" customFormat="1">
      <c r="A32" s="1381">
        <v>6</v>
      </c>
      <c r="B32" s="1348">
        <v>339</v>
      </c>
      <c r="C32" s="1347" t="s">
        <v>652</v>
      </c>
      <c r="D32" s="1389">
        <v>539.81323099999997</v>
      </c>
      <c r="E32" s="1389">
        <v>596.13669200000004</v>
      </c>
      <c r="F32" s="1389">
        <v>656.03979000000004</v>
      </c>
      <c r="G32" s="1389">
        <v>634.65376600000002</v>
      </c>
      <c r="H32" s="1389">
        <v>701.91326400000003</v>
      </c>
      <c r="I32" s="1390">
        <v>740.06341999999995</v>
      </c>
      <c r="J32" s="1384">
        <v>5.4351667017365157E-2</v>
      </c>
      <c r="K32" s="1359">
        <v>6.3890532673482089E-2</v>
      </c>
      <c r="L32" s="663"/>
    </row>
    <row r="33" spans="1:12">
      <c r="A33" s="1381">
        <v>32</v>
      </c>
      <c r="B33" s="1348">
        <v>511</v>
      </c>
      <c r="C33" s="1347" t="s">
        <v>651</v>
      </c>
      <c r="D33" s="1389">
        <v>0</v>
      </c>
      <c r="E33" s="1389">
        <v>0</v>
      </c>
      <c r="F33" s="1389">
        <v>0</v>
      </c>
      <c r="G33" s="1389">
        <v>0</v>
      </c>
      <c r="H33" s="1389">
        <v>0</v>
      </c>
      <c r="I33" s="1390">
        <v>0</v>
      </c>
      <c r="J33" s="1384">
        <v>0</v>
      </c>
      <c r="K33" s="1359">
        <v>0</v>
      </c>
      <c r="L33" s="663"/>
    </row>
    <row r="34" spans="1:12">
      <c r="A34" s="1381">
        <v>12</v>
      </c>
      <c r="B34" s="1348">
        <v>910</v>
      </c>
      <c r="C34" s="1347" t="s">
        <v>650</v>
      </c>
      <c r="D34" s="1389">
        <v>185.55984699999999</v>
      </c>
      <c r="E34" s="1389">
        <v>141.096926</v>
      </c>
      <c r="F34" s="1389">
        <v>121.841397</v>
      </c>
      <c r="G34" s="1389">
        <v>168.57577599999999</v>
      </c>
      <c r="H34" s="1389">
        <v>159.26690099999999</v>
      </c>
      <c r="I34" s="1390">
        <v>136.490002</v>
      </c>
      <c r="J34" s="1384">
        <v>-0.1430108758127967</v>
      </c>
      <c r="K34" s="1359">
        <v>1.1783340044539205E-2</v>
      </c>
      <c r="L34" s="663"/>
    </row>
    <row r="35" spans="1:12">
      <c r="A35" s="1381">
        <v>23</v>
      </c>
      <c r="B35" s="1348" t="s">
        <v>649</v>
      </c>
      <c r="C35" s="1347" t="s">
        <v>648</v>
      </c>
      <c r="D35" s="1389">
        <v>35.044474999999998</v>
      </c>
      <c r="E35" s="1389">
        <v>36.417189</v>
      </c>
      <c r="F35" s="1389">
        <v>34.487718000000001</v>
      </c>
      <c r="G35" s="1389">
        <v>13.381341000000001</v>
      </c>
      <c r="H35" s="1389">
        <v>12.297927</v>
      </c>
      <c r="I35" s="1390">
        <v>15.89222</v>
      </c>
      <c r="J35" s="1384">
        <v>0.29226820097403411</v>
      </c>
      <c r="K35" s="1359">
        <v>1.3719937693504236E-3</v>
      </c>
      <c r="L35" s="663"/>
    </row>
    <row r="36" spans="1:12">
      <c r="A36" s="1381">
        <v>31</v>
      </c>
      <c r="B36" s="1348">
        <v>980</v>
      </c>
      <c r="C36" s="1347" t="s">
        <v>647</v>
      </c>
      <c r="D36" s="1389">
        <v>0.34036699999999998</v>
      </c>
      <c r="E36" s="1389">
        <v>0.32390999999999998</v>
      </c>
      <c r="F36" s="1389">
        <v>0.53075000000000006</v>
      </c>
      <c r="G36" s="1389">
        <v>0.19489000000000001</v>
      </c>
      <c r="H36" s="1389">
        <v>6.0997999999999997E-2</v>
      </c>
      <c r="I36" s="1390">
        <v>0.16998099999999999</v>
      </c>
      <c r="J36" s="1384">
        <v>1.7866651365618544</v>
      </c>
      <c r="K36" s="1359">
        <v>1.4674656713030297E-5</v>
      </c>
      <c r="L36" s="663"/>
    </row>
    <row r="37" spans="1:12">
      <c r="A37" s="1391">
        <v>16</v>
      </c>
      <c r="B37" s="1392">
        <v>990</v>
      </c>
      <c r="C37" s="1393" t="s">
        <v>646</v>
      </c>
      <c r="D37" s="1394">
        <v>35.066764999999997</v>
      </c>
      <c r="E37" s="1394">
        <v>37.883454999999998</v>
      </c>
      <c r="F37" s="1394">
        <v>63.782975</v>
      </c>
      <c r="G37" s="1394">
        <v>24.608872000000002</v>
      </c>
      <c r="H37" s="1394">
        <v>29.923279000000001</v>
      </c>
      <c r="I37" s="1395">
        <v>33.754683999999997</v>
      </c>
      <c r="J37" s="1396">
        <v>0.12804094765149221</v>
      </c>
      <c r="K37" s="1371">
        <v>2.9140809864444633E-3</v>
      </c>
      <c r="L37" s="663"/>
    </row>
    <row r="38" spans="1:12">
      <c r="A38" s="1372"/>
      <c r="B38" s="1397"/>
      <c r="C38" s="1397"/>
      <c r="D38" s="1397"/>
      <c r="E38" s="1397"/>
      <c r="F38" s="1397"/>
      <c r="G38" s="1397"/>
      <c r="H38" s="1397"/>
      <c r="I38" s="1397"/>
      <c r="J38" s="1398"/>
      <c r="K38" s="1399"/>
    </row>
    <row r="39" spans="1:12">
      <c r="A39" s="1400" t="s">
        <v>641</v>
      </c>
      <c r="B39" s="1400"/>
      <c r="C39" s="1400"/>
      <c r="D39" s="1400"/>
      <c r="E39" s="1400"/>
      <c r="F39" s="1400"/>
      <c r="G39" s="1400"/>
      <c r="H39" s="1400"/>
      <c r="I39" s="1400"/>
      <c r="J39" s="1400"/>
      <c r="K39" s="1400"/>
    </row>
    <row r="40" spans="1:12">
      <c r="A40" s="660"/>
      <c r="B40" s="661"/>
      <c r="C40" s="661"/>
      <c r="D40" s="662"/>
      <c r="E40" s="661"/>
      <c r="F40" s="661"/>
      <c r="G40" s="661"/>
      <c r="H40" s="661"/>
      <c r="I40" s="661"/>
      <c r="J40" s="660"/>
      <c r="K40" s="660"/>
    </row>
    <row r="41" spans="1:12">
      <c r="A41" s="660"/>
      <c r="B41" s="661"/>
      <c r="C41" s="661"/>
      <c r="D41" s="661"/>
      <c r="E41" s="661"/>
      <c r="F41" s="661"/>
      <c r="G41" s="661"/>
      <c r="H41" s="661"/>
      <c r="I41" s="661"/>
      <c r="J41" s="660"/>
      <c r="K41" s="660"/>
    </row>
  </sheetData>
  <mergeCells count="7">
    <mergeCell ref="A1:A2"/>
    <mergeCell ref="B1:B2"/>
    <mergeCell ref="C1:C2"/>
    <mergeCell ref="A39:K39"/>
    <mergeCell ref="D1:I1"/>
    <mergeCell ref="J1:J2"/>
    <mergeCell ref="K1:K2"/>
  </mergeCells>
  <printOptions horizontalCentered="1"/>
  <pageMargins left="0.7" right="0.7" top="1" bottom="1" header="0.5" footer="0.5"/>
  <pageSetup scale="89" fitToHeight="0" orientation="portrait" verticalDpi="1200" r:id="rId1"/>
  <headerFooter scaleWithDoc="0" alignWithMargins="0">
    <oddHeader>&amp;C&amp;"-,Bold"&amp;10Table 8.2
Utah Merchandise Exports by Industry</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J43"/>
  <sheetViews>
    <sheetView view="pageLayout" zoomScaleNormal="100" workbookViewId="0">
      <selection activeCell="E6" sqref="E6"/>
    </sheetView>
  </sheetViews>
  <sheetFormatPr defaultColWidth="11" defaultRowHeight="12.75"/>
  <cols>
    <col min="1" max="1" width="4.85546875" style="658" customWidth="1"/>
    <col min="2" max="2" width="15.42578125" style="657" bestFit="1" customWidth="1"/>
    <col min="3" max="8" width="8.85546875" style="657" bestFit="1" customWidth="1"/>
    <col min="9" max="9" width="7.7109375" style="658" customWidth="1"/>
    <col min="10" max="10" width="5.7109375" style="658" customWidth="1"/>
    <col min="11" max="16384" width="11" style="657"/>
  </cols>
  <sheetData>
    <row r="1" spans="1:10" s="659" customFormat="1" ht="14.25" customHeight="1">
      <c r="A1" s="1330" t="s">
        <v>645</v>
      </c>
      <c r="B1" s="1331" t="s">
        <v>719</v>
      </c>
      <c r="C1" s="1332" t="s">
        <v>644</v>
      </c>
      <c r="D1" s="1333"/>
      <c r="E1" s="1333"/>
      <c r="F1" s="1333"/>
      <c r="G1" s="1333"/>
      <c r="H1" s="1334"/>
      <c r="I1" s="1335" t="s">
        <v>589</v>
      </c>
      <c r="J1" s="1336" t="s">
        <v>643</v>
      </c>
    </row>
    <row r="2" spans="1:10" s="659" customFormat="1" ht="14.25" customHeight="1">
      <c r="A2" s="1337"/>
      <c r="B2" s="1338"/>
      <c r="C2" s="1401">
        <v>2012</v>
      </c>
      <c r="D2" s="1402">
        <v>2013</v>
      </c>
      <c r="E2" s="1402">
        <v>2014</v>
      </c>
      <c r="F2" s="1402">
        <v>2015</v>
      </c>
      <c r="G2" s="1402">
        <v>2016</v>
      </c>
      <c r="H2" s="1403">
        <v>2017</v>
      </c>
      <c r="I2" s="1342"/>
      <c r="J2" s="1343"/>
    </row>
    <row r="3" spans="1:10">
      <c r="A3" s="1379"/>
      <c r="B3" s="1345"/>
      <c r="C3" s="1404"/>
      <c r="D3" s="1404"/>
      <c r="E3" s="1404"/>
      <c r="F3" s="1404"/>
      <c r="G3" s="1404"/>
      <c r="H3" s="1404"/>
      <c r="I3" s="1405"/>
      <c r="J3" s="1356"/>
    </row>
    <row r="4" spans="1:10">
      <c r="A4" s="1381"/>
      <c r="B4" s="1349" t="s">
        <v>718</v>
      </c>
      <c r="C4" s="1406">
        <v>19259.911881</v>
      </c>
      <c r="D4" s="1406">
        <v>16111.186086</v>
      </c>
      <c r="E4" s="1406">
        <v>12224.102182000001</v>
      </c>
      <c r="F4" s="1406">
        <v>13308.377419</v>
      </c>
      <c r="G4" s="1406">
        <v>12077.717633</v>
      </c>
      <c r="H4" s="1406">
        <v>11583.303332</v>
      </c>
      <c r="I4" s="1352">
        <v>-4.0936070541102099E-2</v>
      </c>
      <c r="J4" s="1385">
        <v>1</v>
      </c>
    </row>
    <row r="5" spans="1:10">
      <c r="A5" s="1381"/>
      <c r="B5" s="1349"/>
      <c r="C5" s="1354"/>
      <c r="D5" s="1354"/>
      <c r="E5" s="1354"/>
      <c r="F5" s="1354"/>
      <c r="G5" s="1354"/>
      <c r="H5" s="1354"/>
      <c r="I5" s="1352"/>
      <c r="J5" s="1356"/>
    </row>
    <row r="6" spans="1:10">
      <c r="A6" s="1381">
        <v>1</v>
      </c>
      <c r="B6" s="1349" t="s">
        <v>717</v>
      </c>
      <c r="C6" s="1357">
        <v>6042.6044460000003</v>
      </c>
      <c r="D6" s="1357">
        <v>1293.2991440000001</v>
      </c>
      <c r="E6" s="1357">
        <v>1415.21271</v>
      </c>
      <c r="F6" s="1357">
        <v>3036.5684339999998</v>
      </c>
      <c r="G6" s="1357">
        <v>3074.0364840000002</v>
      </c>
      <c r="H6" s="1357">
        <v>2318.5384949999998</v>
      </c>
      <c r="I6" s="1352">
        <v>-0.24576741132783522</v>
      </c>
      <c r="J6" s="1359">
        <v>0.20016211511916573</v>
      </c>
    </row>
    <row r="7" spans="1:10">
      <c r="A7" s="1381">
        <v>2</v>
      </c>
      <c r="B7" s="1349" t="s">
        <v>716</v>
      </c>
      <c r="C7" s="1357">
        <v>4177.7753320000002</v>
      </c>
      <c r="D7" s="1357">
        <v>5527.6451489999999</v>
      </c>
      <c r="E7" s="1357">
        <v>1760.5561829999999</v>
      </c>
      <c r="F7" s="1357">
        <v>1947.336622</v>
      </c>
      <c r="G7" s="1357">
        <v>1506.7797149999999</v>
      </c>
      <c r="H7" s="1357">
        <v>1618.0696720000001</v>
      </c>
      <c r="I7" s="1352">
        <v>7.3859473878038095E-2</v>
      </c>
      <c r="J7" s="1359">
        <v>0.13968982988902015</v>
      </c>
    </row>
    <row r="8" spans="1:10">
      <c r="A8" s="1381">
        <v>3</v>
      </c>
      <c r="B8" s="1349" t="s">
        <v>715</v>
      </c>
      <c r="C8" s="1357">
        <v>1917.690098</v>
      </c>
      <c r="D8" s="1357">
        <v>1323.529262</v>
      </c>
      <c r="E8" s="1357">
        <v>1423.103449</v>
      </c>
      <c r="F8" s="1357">
        <v>1491.9193519999999</v>
      </c>
      <c r="G8" s="1357">
        <v>1322.732786</v>
      </c>
      <c r="H8" s="1357">
        <v>1212.5048850000001</v>
      </c>
      <c r="I8" s="1352">
        <v>-8.3333460973122025E-2</v>
      </c>
      <c r="J8" s="1359">
        <v>0.10467695183724816</v>
      </c>
    </row>
    <row r="9" spans="1:10">
      <c r="A9" s="1381">
        <v>4</v>
      </c>
      <c r="B9" s="1349" t="s">
        <v>714</v>
      </c>
      <c r="C9" s="1357">
        <v>607.56189800000004</v>
      </c>
      <c r="D9" s="1357">
        <v>1412.734461</v>
      </c>
      <c r="E9" s="1357">
        <v>891.67749300000003</v>
      </c>
      <c r="F9" s="1357">
        <v>841.02482999999995</v>
      </c>
      <c r="G9" s="1357">
        <v>648.25816299999997</v>
      </c>
      <c r="H9" s="1357">
        <v>737.01782900000001</v>
      </c>
      <c r="I9" s="1352">
        <v>0.13692024422683596</v>
      </c>
      <c r="J9" s="1359">
        <v>6.3627603273059136E-2</v>
      </c>
    </row>
    <row r="10" spans="1:10">
      <c r="A10" s="1381">
        <v>5</v>
      </c>
      <c r="B10" s="1349" t="s">
        <v>713</v>
      </c>
      <c r="C10" s="1357">
        <v>487.340464</v>
      </c>
      <c r="D10" s="1357">
        <v>546.79182400000002</v>
      </c>
      <c r="E10" s="1357">
        <v>742.01824099999999</v>
      </c>
      <c r="F10" s="1357">
        <v>853.93881999999996</v>
      </c>
      <c r="G10" s="1357">
        <v>740.91618300000005</v>
      </c>
      <c r="H10" s="1357">
        <v>674.64347099999998</v>
      </c>
      <c r="I10" s="1352">
        <v>-8.944697594761547E-2</v>
      </c>
      <c r="J10" s="1359">
        <v>5.8242752664193119E-2</v>
      </c>
    </row>
    <row r="11" spans="1:10">
      <c r="A11" s="1381">
        <v>6</v>
      </c>
      <c r="B11" s="1349" t="s">
        <v>712</v>
      </c>
      <c r="C11" s="1357">
        <v>533.04151300000001</v>
      </c>
      <c r="D11" s="1357">
        <v>476.58200900000003</v>
      </c>
      <c r="E11" s="1357">
        <v>676.822135</v>
      </c>
      <c r="F11" s="1357">
        <v>710.233655</v>
      </c>
      <c r="G11" s="1357">
        <v>610.10686699999997</v>
      </c>
      <c r="H11" s="1357">
        <v>635.96435399999996</v>
      </c>
      <c r="I11" s="1352">
        <v>4.2381897989684475E-2</v>
      </c>
      <c r="J11" s="1359">
        <v>5.4903539670163579E-2</v>
      </c>
    </row>
    <row r="12" spans="1:10">
      <c r="A12" s="1381">
        <v>7</v>
      </c>
      <c r="B12" s="1349" t="s">
        <v>711</v>
      </c>
      <c r="C12" s="1357">
        <v>562.98427000000004</v>
      </c>
      <c r="D12" s="1357">
        <v>628.18235300000003</v>
      </c>
      <c r="E12" s="1357">
        <v>552.72815100000003</v>
      </c>
      <c r="F12" s="1357">
        <v>547.66223500000001</v>
      </c>
      <c r="G12" s="1357">
        <v>504.04476699999998</v>
      </c>
      <c r="H12" s="1357">
        <v>611.33071299999995</v>
      </c>
      <c r="I12" s="1352">
        <v>0.21285003440974118</v>
      </c>
      <c r="J12" s="1359">
        <v>5.2776888895859228E-2</v>
      </c>
    </row>
    <row r="13" spans="1:10">
      <c r="A13" s="1381">
        <v>8</v>
      </c>
      <c r="B13" s="1349" t="s">
        <v>710</v>
      </c>
      <c r="C13" s="1357">
        <v>164.656654</v>
      </c>
      <c r="D13" s="1357">
        <v>254.47233399999999</v>
      </c>
      <c r="E13" s="1357">
        <v>387.78297199999997</v>
      </c>
      <c r="F13" s="1357">
        <v>364.85336599999999</v>
      </c>
      <c r="G13" s="1357">
        <v>448.555882</v>
      </c>
      <c r="H13" s="1357">
        <v>407.04243500000001</v>
      </c>
      <c r="I13" s="1352">
        <v>-9.2549108518880124E-2</v>
      </c>
      <c r="J13" s="1359">
        <v>3.5140445115989134E-2</v>
      </c>
    </row>
    <row r="14" spans="1:10">
      <c r="A14" s="1381">
        <v>9</v>
      </c>
      <c r="B14" s="1349" t="s">
        <v>709</v>
      </c>
      <c r="C14" s="1357">
        <v>484.04435799999999</v>
      </c>
      <c r="D14" s="1357">
        <v>644.41971899999999</v>
      </c>
      <c r="E14" s="1357">
        <v>545.36787900000002</v>
      </c>
      <c r="F14" s="1357">
        <v>358.725031</v>
      </c>
      <c r="G14" s="1357">
        <v>291.16673900000001</v>
      </c>
      <c r="H14" s="1357">
        <v>396.14424100000002</v>
      </c>
      <c r="I14" s="1352">
        <v>0.36054084460519376</v>
      </c>
      <c r="J14" s="1359">
        <v>3.4199591398561852E-2</v>
      </c>
    </row>
    <row r="15" spans="1:10">
      <c r="A15" s="1381">
        <v>10</v>
      </c>
      <c r="B15" s="1349" t="s">
        <v>708</v>
      </c>
      <c r="C15" s="1357">
        <v>294.15833500000002</v>
      </c>
      <c r="D15" s="1357">
        <v>228.345553</v>
      </c>
      <c r="E15" s="1357">
        <v>255.82955100000001</v>
      </c>
      <c r="F15" s="1357">
        <v>266.46509099999997</v>
      </c>
      <c r="G15" s="1357">
        <v>343.25385599999998</v>
      </c>
      <c r="H15" s="1357">
        <v>394.00713500000001</v>
      </c>
      <c r="I15" s="1352">
        <v>0.14785931203056907</v>
      </c>
      <c r="J15" s="1359">
        <v>3.4015092560989668E-2</v>
      </c>
    </row>
    <row r="16" spans="1:10">
      <c r="A16" s="1381">
        <v>11</v>
      </c>
      <c r="B16" s="1349" t="s">
        <v>707</v>
      </c>
      <c r="C16" s="1357">
        <v>242.639611</v>
      </c>
      <c r="D16" s="1357">
        <v>341.06766599999997</v>
      </c>
      <c r="E16" s="1357">
        <v>403.69112200000001</v>
      </c>
      <c r="F16" s="1357">
        <v>376.790819</v>
      </c>
      <c r="G16" s="1357">
        <v>318.32462299999997</v>
      </c>
      <c r="H16" s="1357">
        <v>346.95730099999997</v>
      </c>
      <c r="I16" s="1352">
        <v>8.9948046526077255E-2</v>
      </c>
      <c r="J16" s="1359">
        <v>2.9953225867917727E-2</v>
      </c>
    </row>
    <row r="17" spans="1:10">
      <c r="A17" s="1381">
        <v>12</v>
      </c>
      <c r="B17" s="1349" t="s">
        <v>706</v>
      </c>
      <c r="C17" s="1357">
        <v>323.94453099999998</v>
      </c>
      <c r="D17" s="1357">
        <v>161.562871</v>
      </c>
      <c r="E17" s="1357">
        <v>184.27816100000001</v>
      </c>
      <c r="F17" s="1357">
        <v>190.52404100000001</v>
      </c>
      <c r="G17" s="1357">
        <v>189.48697799999999</v>
      </c>
      <c r="H17" s="1357">
        <v>250.53997100000001</v>
      </c>
      <c r="I17" s="1352">
        <v>0.32220152352632919</v>
      </c>
      <c r="J17" s="1359">
        <v>2.1629406035483766E-2</v>
      </c>
    </row>
    <row r="18" spans="1:10">
      <c r="A18" s="1381">
        <v>13</v>
      </c>
      <c r="B18" s="1349" t="s">
        <v>705</v>
      </c>
      <c r="C18" s="1357">
        <v>141.519814</v>
      </c>
      <c r="D18" s="1357">
        <v>168.10979599999999</v>
      </c>
      <c r="E18" s="1357">
        <v>139.907061</v>
      </c>
      <c r="F18" s="1357">
        <v>167.370182</v>
      </c>
      <c r="G18" s="1357">
        <v>173.40859399999999</v>
      </c>
      <c r="H18" s="1357">
        <v>193.99141499999999</v>
      </c>
      <c r="I18" s="1352">
        <v>0.11869550709810839</v>
      </c>
      <c r="J18" s="1359">
        <v>1.6747503664527191E-2</v>
      </c>
    </row>
    <row r="19" spans="1:10">
      <c r="A19" s="1381">
        <v>14</v>
      </c>
      <c r="B19" s="1349" t="s">
        <v>704</v>
      </c>
      <c r="C19" s="1357">
        <v>104.15079900000001</v>
      </c>
      <c r="D19" s="1357">
        <v>109.029781</v>
      </c>
      <c r="E19" s="1357">
        <v>113.595483</v>
      </c>
      <c r="F19" s="1357">
        <v>129.75284600000001</v>
      </c>
      <c r="G19" s="1357">
        <v>171.959767</v>
      </c>
      <c r="H19" s="1357">
        <v>180.85059200000001</v>
      </c>
      <c r="I19" s="1352">
        <v>5.170293700153715E-2</v>
      </c>
      <c r="J19" s="1359">
        <v>1.5613041186652058E-2</v>
      </c>
    </row>
    <row r="20" spans="1:10">
      <c r="A20" s="1381">
        <v>15</v>
      </c>
      <c r="B20" s="1349" t="s">
        <v>703</v>
      </c>
      <c r="C20" s="1357">
        <v>98.310294999999996</v>
      </c>
      <c r="D20" s="1357">
        <v>117.587384</v>
      </c>
      <c r="E20" s="1357">
        <v>113.715915</v>
      </c>
      <c r="F20" s="1357">
        <v>92.760985000000005</v>
      </c>
      <c r="G20" s="1357">
        <v>103.220071</v>
      </c>
      <c r="H20" s="1357">
        <v>156.692522</v>
      </c>
      <c r="I20" s="1352">
        <v>0.51804315267328183</v>
      </c>
      <c r="J20" s="1359">
        <v>1.3527447007894692E-2</v>
      </c>
    </row>
    <row r="21" spans="1:10">
      <c r="A21" s="1381">
        <v>16</v>
      </c>
      <c r="B21" s="1349" t="s">
        <v>702</v>
      </c>
      <c r="C21" s="1357">
        <v>99.248527999999993</v>
      </c>
      <c r="D21" s="1357">
        <v>268.48155500000001</v>
      </c>
      <c r="E21" s="1357">
        <v>254.72187</v>
      </c>
      <c r="F21" s="1357">
        <v>219.0581</v>
      </c>
      <c r="G21" s="1357">
        <v>209.03075000000001</v>
      </c>
      <c r="H21" s="1357">
        <v>98.459727000000001</v>
      </c>
      <c r="I21" s="1352">
        <v>-0.52897012999283599</v>
      </c>
      <c r="J21" s="1359">
        <v>8.5001423322823167E-3</v>
      </c>
    </row>
    <row r="22" spans="1:10">
      <c r="A22" s="1381">
        <v>17</v>
      </c>
      <c r="B22" s="1349" t="s">
        <v>701</v>
      </c>
      <c r="C22" s="1357">
        <v>221.53805299999999</v>
      </c>
      <c r="D22" s="1357">
        <v>141.335351</v>
      </c>
      <c r="E22" s="1357">
        <v>268.00640800000002</v>
      </c>
      <c r="F22" s="1357">
        <v>127.52789799999999</v>
      </c>
      <c r="G22" s="1357">
        <v>87.619089000000002</v>
      </c>
      <c r="H22" s="1357">
        <v>98.030226999999996</v>
      </c>
      <c r="I22" s="1352">
        <v>0.11882271453427225</v>
      </c>
      <c r="J22" s="1359">
        <v>8.4630630995548555E-3</v>
      </c>
    </row>
    <row r="23" spans="1:10">
      <c r="A23" s="1381">
        <v>18</v>
      </c>
      <c r="B23" s="1349" t="s">
        <v>700</v>
      </c>
      <c r="C23" s="1357">
        <v>83.544636999999994</v>
      </c>
      <c r="D23" s="1357">
        <v>103.052719</v>
      </c>
      <c r="E23" s="1357">
        <v>97.436025999999998</v>
      </c>
      <c r="F23" s="1357">
        <v>98.127694000000005</v>
      </c>
      <c r="G23" s="1357">
        <v>75.917018999999996</v>
      </c>
      <c r="H23" s="1357">
        <v>91.301192999999998</v>
      </c>
      <c r="I23" s="1352">
        <v>0.20264460067906515</v>
      </c>
      <c r="J23" s="1359">
        <v>7.8821377963720924E-3</v>
      </c>
    </row>
    <row r="24" spans="1:10">
      <c r="A24" s="1381">
        <v>19</v>
      </c>
      <c r="B24" s="1349" t="s">
        <v>699</v>
      </c>
      <c r="C24" s="1357">
        <v>35.296613999999998</v>
      </c>
      <c r="D24" s="1357">
        <v>45.735093999999997</v>
      </c>
      <c r="E24" s="1357">
        <v>52.350769</v>
      </c>
      <c r="F24" s="1357">
        <v>44.798133</v>
      </c>
      <c r="G24" s="1357">
        <v>63.168565999999998</v>
      </c>
      <c r="H24" s="1357">
        <v>79.931867999999994</v>
      </c>
      <c r="I24" s="1352">
        <v>0.26537411028136992</v>
      </c>
      <c r="J24" s="1359">
        <v>6.9006107937431335E-3</v>
      </c>
    </row>
    <row r="25" spans="1:10">
      <c r="A25" s="1381">
        <v>20</v>
      </c>
      <c r="B25" s="1349" t="s">
        <v>698</v>
      </c>
      <c r="C25" s="1357">
        <v>507.30637000000002</v>
      </c>
      <c r="D25" s="1357">
        <v>835.347531</v>
      </c>
      <c r="E25" s="1357">
        <v>532.94559900000002</v>
      </c>
      <c r="F25" s="1357">
        <v>147.61232899999999</v>
      </c>
      <c r="G25" s="1357">
        <v>129.664456</v>
      </c>
      <c r="H25" s="1357">
        <v>63.327724000000003</v>
      </c>
      <c r="I25" s="1352">
        <v>-0.51160305643051474</v>
      </c>
      <c r="J25" s="1359">
        <v>5.467155800457286E-3</v>
      </c>
    </row>
    <row r="26" spans="1:10">
      <c r="A26" s="1381">
        <v>21</v>
      </c>
      <c r="B26" s="1349" t="s">
        <v>697</v>
      </c>
      <c r="C26" s="1357">
        <v>46.644812999999999</v>
      </c>
      <c r="D26" s="1357">
        <v>61.299253</v>
      </c>
      <c r="E26" s="1357">
        <v>73.452116000000004</v>
      </c>
      <c r="F26" s="1357">
        <v>66.166655000000006</v>
      </c>
      <c r="G26" s="1357">
        <v>33.969047000000003</v>
      </c>
      <c r="H26" s="1357">
        <v>59.172936</v>
      </c>
      <c r="I26" s="1352">
        <v>0.74196632599083501</v>
      </c>
      <c r="J26" s="1359">
        <v>5.1084681376278064E-3</v>
      </c>
    </row>
    <row r="27" spans="1:10">
      <c r="A27" s="1381">
        <v>22</v>
      </c>
      <c r="B27" s="1349" t="s">
        <v>696</v>
      </c>
      <c r="C27" s="1357">
        <v>1056.3344509999999</v>
      </c>
      <c r="D27" s="1357">
        <v>311.28688</v>
      </c>
      <c r="E27" s="1357">
        <v>240.348276</v>
      </c>
      <c r="F27" s="1357">
        <v>201.74530200000001</v>
      </c>
      <c r="G27" s="1357">
        <v>101.459188</v>
      </c>
      <c r="H27" s="1357">
        <v>58.710833000000001</v>
      </c>
      <c r="I27" s="1352">
        <v>-0.42133547333337618</v>
      </c>
      <c r="J27" s="1359">
        <v>5.0685742501282542E-3</v>
      </c>
    </row>
    <row r="28" spans="1:10">
      <c r="A28" s="1381">
        <v>23</v>
      </c>
      <c r="B28" s="1349" t="s">
        <v>695</v>
      </c>
      <c r="C28" s="1357">
        <v>50.036867000000001</v>
      </c>
      <c r="D28" s="1357">
        <v>56.110059999999997</v>
      </c>
      <c r="E28" s="1357">
        <v>59.292259000000001</v>
      </c>
      <c r="F28" s="1357">
        <v>40.628833999999998</v>
      </c>
      <c r="G28" s="1357">
        <v>49.394838999999997</v>
      </c>
      <c r="H28" s="1357">
        <v>57.076759000000003</v>
      </c>
      <c r="I28" s="1352">
        <v>0.15552070126192749</v>
      </c>
      <c r="J28" s="1359">
        <v>4.9275027480563264E-3</v>
      </c>
    </row>
    <row r="29" spans="1:10">
      <c r="A29" s="1381">
        <v>24</v>
      </c>
      <c r="B29" s="1349" t="s">
        <v>694</v>
      </c>
      <c r="C29" s="1357">
        <v>132.405934</v>
      </c>
      <c r="D29" s="1357">
        <v>155.51732999999999</v>
      </c>
      <c r="E29" s="1357">
        <v>164.223759</v>
      </c>
      <c r="F29" s="1357">
        <v>112.559612</v>
      </c>
      <c r="G29" s="1357">
        <v>47.764296000000002</v>
      </c>
      <c r="H29" s="1357">
        <v>49.262006999999997</v>
      </c>
      <c r="I29" s="1352">
        <v>3.1356287550014246E-2</v>
      </c>
      <c r="J29" s="1359">
        <v>4.2528461517457568E-3</v>
      </c>
    </row>
    <row r="30" spans="1:10">
      <c r="A30" s="1381">
        <v>25</v>
      </c>
      <c r="B30" s="1349" t="s">
        <v>693</v>
      </c>
      <c r="C30" s="1357">
        <v>15.031749</v>
      </c>
      <c r="D30" s="1357">
        <v>11.650959</v>
      </c>
      <c r="E30" s="1357">
        <v>10.602554</v>
      </c>
      <c r="F30" s="1357">
        <v>46.493614999999998</v>
      </c>
      <c r="G30" s="1357">
        <v>58.462401</v>
      </c>
      <c r="H30" s="1357">
        <v>48.191246</v>
      </c>
      <c r="I30" s="1352">
        <v>-0.17568821711581775</v>
      </c>
      <c r="J30" s="1359">
        <v>4.1604061137609167E-3</v>
      </c>
    </row>
    <row r="31" spans="1:10">
      <c r="A31" s="1381">
        <v>26</v>
      </c>
      <c r="B31" s="1349" t="s">
        <v>692</v>
      </c>
      <c r="C31" s="1357">
        <v>25.512187999999998</v>
      </c>
      <c r="D31" s="1357">
        <v>38.266109</v>
      </c>
      <c r="E31" s="1357">
        <v>24.565033</v>
      </c>
      <c r="F31" s="1357">
        <v>43.961891999999999</v>
      </c>
      <c r="G31" s="1357">
        <v>36.598764000000003</v>
      </c>
      <c r="H31" s="1357">
        <v>40.329692000000001</v>
      </c>
      <c r="I31" s="1352">
        <v>0.10194136610733626</v>
      </c>
      <c r="J31" s="1359">
        <v>3.4817090465536988E-3</v>
      </c>
    </row>
    <row r="32" spans="1:10">
      <c r="A32" s="1381">
        <v>27</v>
      </c>
      <c r="B32" s="1349" t="s">
        <v>691</v>
      </c>
      <c r="C32" s="1357">
        <v>50.452714</v>
      </c>
      <c r="D32" s="1357">
        <v>46.905197000000001</v>
      </c>
      <c r="E32" s="1357">
        <v>38.275607000000001</v>
      </c>
      <c r="F32" s="1357">
        <v>68.900537999999997</v>
      </c>
      <c r="G32" s="1357">
        <v>38.479334999999999</v>
      </c>
      <c r="H32" s="1357">
        <v>38.48836</v>
      </c>
      <c r="I32" s="1352">
        <v>2.3454147531398791E-4</v>
      </c>
      <c r="J32" s="1359">
        <v>3.3227447211601696E-3</v>
      </c>
    </row>
    <row r="33" spans="1:10">
      <c r="A33" s="1381">
        <v>28</v>
      </c>
      <c r="B33" s="1349" t="s">
        <v>690</v>
      </c>
      <c r="C33" s="1357">
        <v>33.693148999999998</v>
      </c>
      <c r="D33" s="1357">
        <v>63.671256</v>
      </c>
      <c r="E33" s="1357">
        <v>36.776294999999998</v>
      </c>
      <c r="F33" s="1357">
        <v>58.506163999999998</v>
      </c>
      <c r="G33" s="1357">
        <v>33.670603999999997</v>
      </c>
      <c r="H33" s="1357">
        <v>37.827840999999999</v>
      </c>
      <c r="I33" s="1352">
        <v>0.12346784750282479</v>
      </c>
      <c r="J33" s="1359">
        <v>3.2657213504455949E-3</v>
      </c>
    </row>
    <row r="34" spans="1:10">
      <c r="A34" s="1381">
        <v>29</v>
      </c>
      <c r="B34" s="1349" t="s">
        <v>689</v>
      </c>
      <c r="C34" s="1357">
        <v>17.736522999999998</v>
      </c>
      <c r="D34" s="1357">
        <v>25.070969999999999</v>
      </c>
      <c r="E34" s="1357">
        <v>24.17266</v>
      </c>
      <c r="F34" s="1357">
        <v>29.675014999999998</v>
      </c>
      <c r="G34" s="1357">
        <v>42.831473000000003</v>
      </c>
      <c r="H34" s="1357">
        <v>35.474628000000003</v>
      </c>
      <c r="I34" s="1352">
        <v>-0.1717625961638069</v>
      </c>
      <c r="J34" s="1359">
        <v>3.0625657451271177E-3</v>
      </c>
    </row>
    <row r="35" spans="1:10">
      <c r="A35" s="1381">
        <v>30</v>
      </c>
      <c r="B35" s="1349" t="s">
        <v>688</v>
      </c>
      <c r="C35" s="1357">
        <v>40.387006</v>
      </c>
      <c r="D35" s="1357">
        <v>35.022016000000001</v>
      </c>
      <c r="E35" s="1357">
        <v>77.365691999999996</v>
      </c>
      <c r="F35" s="1357">
        <v>26.462686000000001</v>
      </c>
      <c r="G35" s="1357">
        <v>36.196846999999998</v>
      </c>
      <c r="H35" s="1357">
        <v>34.069716</v>
      </c>
      <c r="I35" s="1352">
        <v>-5.8765643316944116E-2</v>
      </c>
      <c r="J35" s="1359">
        <v>2.941278064080313E-3</v>
      </c>
    </row>
    <row r="36" spans="1:10">
      <c r="A36" s="1381">
        <v>31</v>
      </c>
      <c r="B36" s="1349" t="s">
        <v>687</v>
      </c>
      <c r="C36" s="1357">
        <v>17.007930999999999</v>
      </c>
      <c r="D36" s="1357">
        <v>17.738453</v>
      </c>
      <c r="E36" s="1357">
        <v>21.530957999999998</v>
      </c>
      <c r="F36" s="1357">
        <v>28.641196000000001</v>
      </c>
      <c r="G36" s="1357">
        <v>26.20561</v>
      </c>
      <c r="H36" s="1357">
        <v>30.522196000000001</v>
      </c>
      <c r="I36" s="1352">
        <v>0.16471992065821026</v>
      </c>
      <c r="J36" s="1359">
        <v>2.6350165514253151E-3</v>
      </c>
    </row>
    <row r="37" spans="1:10">
      <c r="A37" s="1381">
        <v>32</v>
      </c>
      <c r="B37" s="1349" t="s">
        <v>686</v>
      </c>
      <c r="C37" s="1357">
        <v>14.058256</v>
      </c>
      <c r="D37" s="1357">
        <v>10.414510999999999</v>
      </c>
      <c r="E37" s="1357">
        <v>7.7012349999999996</v>
      </c>
      <c r="F37" s="1357">
        <v>9.5269200000000005</v>
      </c>
      <c r="G37" s="1357">
        <v>12.761376</v>
      </c>
      <c r="H37" s="1357">
        <v>30.320734000000002</v>
      </c>
      <c r="I37" s="1352">
        <v>1.3759768539066635</v>
      </c>
      <c r="J37" s="1359">
        <v>2.6176241035004264E-3</v>
      </c>
    </row>
    <row r="38" spans="1:10">
      <c r="A38" s="1381">
        <v>33</v>
      </c>
      <c r="B38" s="1349" t="s">
        <v>685</v>
      </c>
      <c r="C38" s="1357">
        <v>25.281676999999998</v>
      </c>
      <c r="D38" s="1357">
        <v>20.86429</v>
      </c>
      <c r="E38" s="1357">
        <v>24.542020999999998</v>
      </c>
      <c r="F38" s="1357">
        <v>25.948308999999998</v>
      </c>
      <c r="G38" s="1357">
        <v>30.329045000000001</v>
      </c>
      <c r="H38" s="1357">
        <v>29.567606999999999</v>
      </c>
      <c r="I38" s="1352">
        <v>-2.5105900960613887E-2</v>
      </c>
      <c r="J38" s="1359">
        <v>2.5526057768267725E-3</v>
      </c>
    </row>
    <row r="39" spans="1:10">
      <c r="A39" s="1381">
        <v>34</v>
      </c>
      <c r="B39" s="1349" t="s">
        <v>684</v>
      </c>
      <c r="C39" s="1357">
        <v>17.036033</v>
      </c>
      <c r="D39" s="1357">
        <v>22.262654000000001</v>
      </c>
      <c r="E39" s="1357">
        <v>20.561703000000001</v>
      </c>
      <c r="F39" s="1357">
        <v>20.059684000000001</v>
      </c>
      <c r="G39" s="1357">
        <v>22.045359000000001</v>
      </c>
      <c r="H39" s="1357">
        <v>29.155090000000001</v>
      </c>
      <c r="I39" s="1352">
        <v>0.32250465959751434</v>
      </c>
      <c r="J39" s="1359">
        <v>2.5169927061701159E-3</v>
      </c>
    </row>
    <row r="40" spans="1:10">
      <c r="A40" s="1391">
        <v>35</v>
      </c>
      <c r="B40" s="1367" t="s">
        <v>683</v>
      </c>
      <c r="C40" s="1368">
        <v>26.035919</v>
      </c>
      <c r="D40" s="1368">
        <v>34.304398999999997</v>
      </c>
      <c r="E40" s="1368">
        <v>15.616838</v>
      </c>
      <c r="F40" s="1368">
        <v>23.658235000000001</v>
      </c>
      <c r="G40" s="1368">
        <v>32.922808000000003</v>
      </c>
      <c r="H40" s="1368">
        <v>28.607099000000002</v>
      </c>
      <c r="I40" s="1370">
        <v>-0.13108568989619601</v>
      </c>
      <c r="J40" s="1371">
        <v>2.4696840080989779E-3</v>
      </c>
    </row>
    <row r="41" spans="1:10">
      <c r="A41" s="1398"/>
      <c r="B41" s="1397"/>
      <c r="C41" s="1397"/>
      <c r="D41" s="1397"/>
      <c r="E41" s="1397"/>
      <c r="F41" s="1397"/>
      <c r="G41" s="1397"/>
      <c r="H41" s="1397"/>
      <c r="I41" s="1398"/>
      <c r="J41" s="1398"/>
    </row>
    <row r="42" spans="1:10">
      <c r="A42" s="1400" t="s">
        <v>641</v>
      </c>
      <c r="B42" s="1400"/>
      <c r="C42" s="1400"/>
      <c r="D42" s="1400"/>
      <c r="E42" s="1400"/>
      <c r="F42" s="1400"/>
      <c r="G42" s="1400"/>
      <c r="H42" s="1400"/>
      <c r="I42" s="1400"/>
      <c r="J42" s="1400"/>
    </row>
    <row r="43" spans="1:10">
      <c r="A43" s="660"/>
      <c r="B43" s="661"/>
      <c r="C43" s="661"/>
      <c r="D43" s="661"/>
      <c r="E43" s="661"/>
      <c r="F43" s="661"/>
      <c r="G43" s="661"/>
      <c r="H43" s="661"/>
      <c r="I43" s="660"/>
      <c r="J43" s="660"/>
    </row>
  </sheetData>
  <mergeCells count="6">
    <mergeCell ref="A42:J42"/>
    <mergeCell ref="A1:A2"/>
    <mergeCell ref="B1:B2"/>
    <mergeCell ref="C1:H1"/>
    <mergeCell ref="I1:I2"/>
    <mergeCell ref="J1:J2"/>
  </mergeCells>
  <printOptions horizontalCentered="1"/>
  <pageMargins left="0.7" right="0.7" top="1" bottom="1" header="0.5" footer="0.5"/>
  <pageSetup fitToHeight="0" orientation="portrait" horizontalDpi="1200" verticalDpi="1200" r:id="rId1"/>
  <headerFooter scaleWithDoc="0" alignWithMargins="0">
    <oddHeader>&amp;C&amp;"-,Bold"Table 8.3
Utah Merchandise Exports by Purchasing Country and Region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40"/>
  <sheetViews>
    <sheetView view="pageLayout" topLeftCell="A19" zoomScaleNormal="100" workbookViewId="0">
      <selection activeCell="C5" sqref="C5"/>
    </sheetView>
  </sheetViews>
  <sheetFormatPr defaultColWidth="10.85546875" defaultRowHeight="12.75"/>
  <cols>
    <col min="1" max="1" width="6.7109375" style="665" customWidth="1"/>
    <col min="2" max="2" width="23.7109375" style="664" bestFit="1" customWidth="1"/>
    <col min="3" max="3" width="7.85546875" style="664" customWidth="1"/>
    <col min="4" max="4" width="11" style="664" customWidth="1"/>
    <col min="5" max="5" width="8.140625" style="664" bestFit="1" customWidth="1"/>
    <col min="6" max="7" width="6.42578125" style="664" bestFit="1" customWidth="1"/>
    <col min="8" max="8" width="6.7109375" style="664" bestFit="1" customWidth="1"/>
    <col min="9" max="9" width="6.42578125" style="664" bestFit="1" customWidth="1"/>
    <col min="10" max="10" width="11.140625" style="664" customWidth="1"/>
    <col min="11" max="11" width="8.85546875" style="664" customWidth="1"/>
    <col min="12" max="12" width="9.140625" style="664" customWidth="1"/>
    <col min="13" max="13" width="11.140625" style="664" customWidth="1"/>
    <col min="14" max="16384" width="10.85546875" style="664"/>
  </cols>
  <sheetData>
    <row r="1" spans="1:13" s="667" customFormat="1" ht="16.5" customHeight="1">
      <c r="A1" s="1407" t="s">
        <v>682</v>
      </c>
      <c r="B1" s="1408" t="s">
        <v>681</v>
      </c>
      <c r="C1" s="1409" t="s">
        <v>644</v>
      </c>
      <c r="D1" s="1409"/>
      <c r="E1" s="1409"/>
      <c r="F1" s="1409"/>
      <c r="G1" s="1409"/>
      <c r="H1" s="1409"/>
      <c r="I1" s="1409"/>
      <c r="J1" s="1409"/>
      <c r="K1" s="1409"/>
      <c r="L1" s="1409"/>
      <c r="M1" s="1409"/>
    </row>
    <row r="2" spans="1:13" s="667" customFormat="1" ht="25.5" customHeight="1">
      <c r="A2" s="1410"/>
      <c r="B2" s="1411"/>
      <c r="C2" s="1412" t="s">
        <v>717</v>
      </c>
      <c r="D2" s="1413" t="s">
        <v>716</v>
      </c>
      <c r="E2" s="1413" t="s">
        <v>715</v>
      </c>
      <c r="F2" s="1413" t="s">
        <v>714</v>
      </c>
      <c r="G2" s="1413" t="s">
        <v>713</v>
      </c>
      <c r="H2" s="1413" t="s">
        <v>712</v>
      </c>
      <c r="I2" s="1413" t="s">
        <v>711</v>
      </c>
      <c r="J2" s="1413" t="s">
        <v>710</v>
      </c>
      <c r="K2" s="1413" t="s">
        <v>709</v>
      </c>
      <c r="L2" s="1414" t="s">
        <v>708</v>
      </c>
      <c r="M2" s="1415" t="s">
        <v>720</v>
      </c>
    </row>
    <row r="3" spans="1:13">
      <c r="A3" s="1416"/>
      <c r="B3" s="1417"/>
      <c r="C3" s="1418"/>
      <c r="D3" s="1418"/>
      <c r="E3" s="1418"/>
      <c r="F3" s="1418"/>
      <c r="G3" s="1418"/>
      <c r="H3" s="1418"/>
      <c r="I3" s="1418"/>
      <c r="J3" s="1418"/>
      <c r="K3" s="1418"/>
      <c r="L3" s="1419"/>
      <c r="M3" s="1419"/>
    </row>
    <row r="4" spans="1:13">
      <c r="A4" s="1420"/>
      <c r="B4" s="1419" t="s">
        <v>679</v>
      </c>
      <c r="C4" s="1421">
        <v>2318.5384949999998</v>
      </c>
      <c r="D4" s="1421">
        <v>1618.0696720000001</v>
      </c>
      <c r="E4" s="1421">
        <v>1212.5048850000001</v>
      </c>
      <c r="F4" s="1421">
        <v>737.01782900000001</v>
      </c>
      <c r="G4" s="1421">
        <v>674.64347099999998</v>
      </c>
      <c r="H4" s="1421">
        <v>635.96435399999996</v>
      </c>
      <c r="I4" s="1421">
        <v>611.33071299999995</v>
      </c>
      <c r="J4" s="1421">
        <v>407.04243500000001</v>
      </c>
      <c r="K4" s="1421">
        <v>396.14424100000002</v>
      </c>
      <c r="L4" s="1422">
        <v>394.00713500000001</v>
      </c>
      <c r="M4" s="1423">
        <v>9005.2632300000005</v>
      </c>
    </row>
    <row r="5" spans="1:13">
      <c r="A5" s="1420"/>
      <c r="B5" s="1419"/>
      <c r="C5" s="1424"/>
      <c r="D5" s="1424"/>
      <c r="E5" s="1424"/>
      <c r="F5" s="1424"/>
      <c r="G5" s="1424"/>
      <c r="H5" s="1424"/>
      <c r="I5" s="1424"/>
      <c r="J5" s="1424"/>
      <c r="K5" s="1424"/>
      <c r="L5" s="1425"/>
      <c r="M5" s="1426"/>
    </row>
    <row r="6" spans="1:13">
      <c r="A6" s="1427">
        <v>111</v>
      </c>
      <c r="B6" s="1419" t="s">
        <v>678</v>
      </c>
      <c r="C6" s="1424">
        <v>4.8122999999999999E-2</v>
      </c>
      <c r="D6" s="1424">
        <v>4.7790000000000003E-3</v>
      </c>
      <c r="E6" s="1424">
        <v>0.76696500000000001</v>
      </c>
      <c r="F6" s="1424">
        <v>50.427140999999999</v>
      </c>
      <c r="G6" s="1424">
        <v>2.0420069999999999</v>
      </c>
      <c r="H6" s="1424">
        <v>2.2728579999999998</v>
      </c>
      <c r="I6" s="1424">
        <v>17.324967000000001</v>
      </c>
      <c r="J6" s="1424">
        <v>0</v>
      </c>
      <c r="K6" s="1424">
        <v>1.2378E-2</v>
      </c>
      <c r="L6" s="1425">
        <v>2.7290999999999999E-2</v>
      </c>
      <c r="M6" s="1425">
        <v>72.92650900000001</v>
      </c>
    </row>
    <row r="7" spans="1:13">
      <c r="A7" s="1427">
        <v>112</v>
      </c>
      <c r="B7" s="1419" t="s">
        <v>677</v>
      </c>
      <c r="C7" s="1424">
        <v>0</v>
      </c>
      <c r="D7" s="1424">
        <v>0.47317100000000001</v>
      </c>
      <c r="E7" s="1424">
        <v>0.395872</v>
      </c>
      <c r="F7" s="1424">
        <v>2.5504250000000002</v>
      </c>
      <c r="G7" s="1424">
        <v>0.60402400000000001</v>
      </c>
      <c r="H7" s="1424">
        <v>0</v>
      </c>
      <c r="I7" s="1424">
        <v>0</v>
      </c>
      <c r="J7" s="1424">
        <v>0</v>
      </c>
      <c r="K7" s="1424">
        <v>0</v>
      </c>
      <c r="L7" s="1425">
        <v>0</v>
      </c>
      <c r="M7" s="1425">
        <v>4.0234920000000001</v>
      </c>
    </row>
    <row r="8" spans="1:13">
      <c r="A8" s="1427">
        <v>113</v>
      </c>
      <c r="B8" s="1419" t="s">
        <v>676</v>
      </c>
      <c r="C8" s="1424">
        <v>0</v>
      </c>
      <c r="D8" s="1424">
        <v>0</v>
      </c>
      <c r="E8" s="1424">
        <v>0.688531</v>
      </c>
      <c r="F8" s="1424">
        <v>7.1593000000000004E-2</v>
      </c>
      <c r="G8" s="1424">
        <v>0</v>
      </c>
      <c r="H8" s="1424">
        <v>1.7160000000000002E-2</v>
      </c>
      <c r="I8" s="1424">
        <v>1.1965E-2</v>
      </c>
      <c r="J8" s="1424">
        <v>0</v>
      </c>
      <c r="K8" s="1424">
        <v>0</v>
      </c>
      <c r="L8" s="1425">
        <v>0</v>
      </c>
      <c r="M8" s="1425">
        <v>0.78924899999999998</v>
      </c>
    </row>
    <row r="9" spans="1:13">
      <c r="A9" s="1427">
        <v>114</v>
      </c>
      <c r="B9" s="1419" t="s">
        <v>675</v>
      </c>
      <c r="C9" s="1424">
        <v>0</v>
      </c>
      <c r="D9" s="1424">
        <v>5.9769999999999997E-2</v>
      </c>
      <c r="E9" s="1424">
        <v>1.2982E-2</v>
      </c>
      <c r="F9" s="1424">
        <v>0</v>
      </c>
      <c r="G9" s="1424">
        <v>0.245144</v>
      </c>
      <c r="H9" s="1424">
        <v>0</v>
      </c>
      <c r="I9" s="1424">
        <v>0</v>
      </c>
      <c r="J9" s="1424">
        <v>0</v>
      </c>
      <c r="K9" s="1424">
        <v>0.26735999999999999</v>
      </c>
      <c r="L9" s="1425">
        <v>0</v>
      </c>
      <c r="M9" s="1425">
        <v>0.585256</v>
      </c>
    </row>
    <row r="10" spans="1:13">
      <c r="A10" s="1427">
        <v>211</v>
      </c>
      <c r="B10" s="1419" t="s">
        <v>674</v>
      </c>
      <c r="C10" s="1424">
        <v>0</v>
      </c>
      <c r="D10" s="1424">
        <v>1.9969440000000001</v>
      </c>
      <c r="E10" s="1424">
        <v>0.101343</v>
      </c>
      <c r="F10" s="1424">
        <v>0</v>
      </c>
      <c r="G10" s="1424">
        <v>0.196133</v>
      </c>
      <c r="H10" s="1424">
        <v>0</v>
      </c>
      <c r="I10" s="1424">
        <v>0</v>
      </c>
      <c r="J10" s="1424">
        <v>0</v>
      </c>
      <c r="K10" s="1424">
        <v>0</v>
      </c>
      <c r="L10" s="1425">
        <v>0</v>
      </c>
      <c r="M10" s="1425">
        <v>2.2944200000000001</v>
      </c>
    </row>
    <row r="11" spans="1:13">
      <c r="A11" s="1427">
        <v>212</v>
      </c>
      <c r="B11" s="1419" t="s">
        <v>673</v>
      </c>
      <c r="C11" s="1424">
        <v>0.35073100000000001</v>
      </c>
      <c r="D11" s="1424">
        <v>69.866568999999998</v>
      </c>
      <c r="E11" s="1424">
        <v>16.846895</v>
      </c>
      <c r="F11" s="1424">
        <v>11.413441000000001</v>
      </c>
      <c r="G11" s="1424">
        <v>51.252572000000001</v>
      </c>
      <c r="H11" s="1424">
        <v>12.443609</v>
      </c>
      <c r="I11" s="1424">
        <v>97.033214999999998</v>
      </c>
      <c r="J11" s="1424">
        <v>6.0834570000000001</v>
      </c>
      <c r="K11" s="1424">
        <v>0.332563</v>
      </c>
      <c r="L11" s="1425">
        <v>0.73685199999999995</v>
      </c>
      <c r="M11" s="1425">
        <v>266.35990400000003</v>
      </c>
    </row>
    <row r="12" spans="1:13">
      <c r="A12" s="1427">
        <v>311</v>
      </c>
      <c r="B12" s="1419" t="s">
        <v>672</v>
      </c>
      <c r="C12" s="1424">
        <v>8.1380320000000008</v>
      </c>
      <c r="D12" s="1424">
        <v>2.34795</v>
      </c>
      <c r="E12" s="1424">
        <v>80.901520000000005</v>
      </c>
      <c r="F12" s="1424">
        <v>42.754851000000002</v>
      </c>
      <c r="G12" s="1424">
        <v>71.979112999999998</v>
      </c>
      <c r="H12" s="1424">
        <v>54.036236000000002</v>
      </c>
      <c r="I12" s="1424">
        <v>83.073419999999999</v>
      </c>
      <c r="J12" s="1424">
        <v>30.583081</v>
      </c>
      <c r="K12" s="1424">
        <v>28.764702</v>
      </c>
      <c r="L12" s="1425">
        <v>1.184499</v>
      </c>
      <c r="M12" s="1425">
        <v>403.76340399999998</v>
      </c>
    </row>
    <row r="13" spans="1:13">
      <c r="A13" s="1427">
        <v>312</v>
      </c>
      <c r="B13" s="1419" t="s">
        <v>671</v>
      </c>
      <c r="C13" s="1424">
        <v>8.2819000000000004E-2</v>
      </c>
      <c r="D13" s="1424">
        <v>4.0127999999999997E-2</v>
      </c>
      <c r="E13" s="1424">
        <v>3.2071730000000001</v>
      </c>
      <c r="F13" s="1424">
        <v>0.28561999999999999</v>
      </c>
      <c r="G13" s="1424">
        <v>9.6734650000000002</v>
      </c>
      <c r="H13" s="1424">
        <v>0.25960299999999997</v>
      </c>
      <c r="I13" s="1424">
        <v>2.4441329999999999</v>
      </c>
      <c r="J13" s="1424">
        <v>6.3861359999999996</v>
      </c>
      <c r="K13" s="1424">
        <v>0.73368699999999998</v>
      </c>
      <c r="L13" s="1425">
        <v>2.9163999999999999E-2</v>
      </c>
      <c r="M13" s="1425">
        <v>23.141928</v>
      </c>
    </row>
    <row r="14" spans="1:13">
      <c r="A14" s="1427">
        <v>313</v>
      </c>
      <c r="B14" s="1419" t="s">
        <v>670</v>
      </c>
      <c r="C14" s="1424">
        <v>0.103558</v>
      </c>
      <c r="D14" s="1424">
        <v>0.15399099999999999</v>
      </c>
      <c r="E14" s="1424">
        <v>1.933851</v>
      </c>
      <c r="F14" s="1424">
        <v>0.87365599999999999</v>
      </c>
      <c r="G14" s="1424">
        <v>52.836181000000003</v>
      </c>
      <c r="H14" s="1424">
        <v>7.4514999999999998E-2</v>
      </c>
      <c r="I14" s="1424">
        <v>0.59399500000000005</v>
      </c>
      <c r="J14" s="1424">
        <v>0.10363600000000001</v>
      </c>
      <c r="K14" s="1424">
        <v>4.3552E-2</v>
      </c>
      <c r="L14" s="1425">
        <v>4.6674E-2</v>
      </c>
      <c r="M14" s="1425">
        <v>56.763609000000002</v>
      </c>
    </row>
    <row r="15" spans="1:13">
      <c r="A15" s="1427">
        <v>314</v>
      </c>
      <c r="B15" s="1419" t="s">
        <v>669</v>
      </c>
      <c r="C15" s="1424">
        <v>0.29393599999999998</v>
      </c>
      <c r="D15" s="1424">
        <v>8.2639000000000004E-2</v>
      </c>
      <c r="E15" s="1424">
        <v>13.944423</v>
      </c>
      <c r="F15" s="1424">
        <v>0.161633</v>
      </c>
      <c r="G15" s="1424">
        <v>1.4802090000000001</v>
      </c>
      <c r="H15" s="1424">
        <v>1.0797429999999999</v>
      </c>
      <c r="I15" s="1424">
        <v>0.93100499999999997</v>
      </c>
      <c r="J15" s="1424">
        <v>0.23416100000000001</v>
      </c>
      <c r="K15" s="1424">
        <v>1.7215000000000001E-2</v>
      </c>
      <c r="L15" s="1425">
        <v>0.37805499999999997</v>
      </c>
      <c r="M15" s="1425">
        <v>18.603019</v>
      </c>
    </row>
    <row r="16" spans="1:13">
      <c r="A16" s="1427">
        <v>315</v>
      </c>
      <c r="B16" s="1419" t="s">
        <v>668</v>
      </c>
      <c r="C16" s="1424">
        <v>0.60411400000000004</v>
      </c>
      <c r="D16" s="1424">
        <v>0.17680499999999999</v>
      </c>
      <c r="E16" s="1424">
        <v>2.664533</v>
      </c>
      <c r="F16" s="1424">
        <v>0.22692000000000001</v>
      </c>
      <c r="G16" s="1424">
        <v>2.2798910000000001</v>
      </c>
      <c r="H16" s="1424">
        <v>1.9491999999999999E-2</v>
      </c>
      <c r="I16" s="1424">
        <v>0.701484</v>
      </c>
      <c r="J16" s="1424">
        <v>0.35868800000000001</v>
      </c>
      <c r="K16" s="1424">
        <v>0</v>
      </c>
      <c r="L16" s="1425">
        <v>0.78784500000000002</v>
      </c>
      <c r="M16" s="1425">
        <v>7.8197719999999995</v>
      </c>
    </row>
    <row r="17" spans="1:15">
      <c r="A17" s="1427">
        <v>316</v>
      </c>
      <c r="B17" s="1419" t="s">
        <v>667</v>
      </c>
      <c r="C17" s="1424">
        <v>0.50863499999999995</v>
      </c>
      <c r="D17" s="1424">
        <v>0</v>
      </c>
      <c r="E17" s="1424">
        <v>5.6502230000000004</v>
      </c>
      <c r="F17" s="1424">
        <v>0.22581300000000001</v>
      </c>
      <c r="G17" s="1424">
        <v>1.758645</v>
      </c>
      <c r="H17" s="1424">
        <v>5.6443E-2</v>
      </c>
      <c r="I17" s="1424">
        <v>0.90432800000000002</v>
      </c>
      <c r="J17" s="1424">
        <v>9.367286</v>
      </c>
      <c r="K17" s="1424">
        <v>0.101628</v>
      </c>
      <c r="L17" s="1425">
        <v>0.21390300000000001</v>
      </c>
      <c r="M17" s="1425">
        <v>18.786904</v>
      </c>
    </row>
    <row r="18" spans="1:15">
      <c r="A18" s="1427">
        <v>321</v>
      </c>
      <c r="B18" s="1419" t="s">
        <v>666</v>
      </c>
      <c r="C18" s="1424">
        <v>1.1733E-2</v>
      </c>
      <c r="D18" s="1424">
        <v>1.1896599999999999</v>
      </c>
      <c r="E18" s="1424">
        <v>4.218127</v>
      </c>
      <c r="F18" s="1424">
        <v>3.4187000000000002E-2</v>
      </c>
      <c r="G18" s="1424">
        <v>1.263601</v>
      </c>
      <c r="H18" s="1424">
        <v>6.1762999999999998E-2</v>
      </c>
      <c r="I18" s="1424">
        <v>0.107906</v>
      </c>
      <c r="J18" s="1424">
        <v>2.6471999999999999E-2</v>
      </c>
      <c r="K18" s="1424">
        <v>4.4116000000000002E-2</v>
      </c>
      <c r="L18" s="1425">
        <v>2.3730000000000001E-2</v>
      </c>
      <c r="M18" s="1425">
        <v>6.9812950000000003</v>
      </c>
    </row>
    <row r="19" spans="1:15">
      <c r="A19" s="1427">
        <v>322</v>
      </c>
      <c r="B19" s="1419" t="s">
        <v>665</v>
      </c>
      <c r="C19" s="1424">
        <v>1.0862510000000001</v>
      </c>
      <c r="D19" s="1424">
        <v>0.320747</v>
      </c>
      <c r="E19" s="1424">
        <v>8.8270800000000005</v>
      </c>
      <c r="F19" s="1424">
        <v>3.2510219999999999</v>
      </c>
      <c r="G19" s="1424">
        <v>4.2548899999999996</v>
      </c>
      <c r="H19" s="1424">
        <v>6.3750000000000001E-2</v>
      </c>
      <c r="I19" s="1424">
        <v>0.33965400000000001</v>
      </c>
      <c r="J19" s="1424">
        <v>0.80232599999999998</v>
      </c>
      <c r="K19" s="1424">
        <v>0.80139800000000005</v>
      </c>
      <c r="L19" s="1425">
        <v>1.9130689999999999</v>
      </c>
      <c r="M19" s="1425">
        <v>21.660186999999997</v>
      </c>
    </row>
    <row r="20" spans="1:15">
      <c r="A20" s="1427">
        <v>323</v>
      </c>
      <c r="B20" s="1419" t="s">
        <v>664</v>
      </c>
      <c r="C20" s="1424">
        <v>0.60572599999999999</v>
      </c>
      <c r="D20" s="1424">
        <v>3.6210000000000001E-3</v>
      </c>
      <c r="E20" s="1424">
        <v>4.757917</v>
      </c>
      <c r="F20" s="1424">
        <v>0.35431299999999999</v>
      </c>
      <c r="G20" s="1424">
        <v>3.676466</v>
      </c>
      <c r="H20" s="1424">
        <v>8.1192E-2</v>
      </c>
      <c r="I20" s="1424">
        <v>0.134741</v>
      </c>
      <c r="J20" s="1424">
        <v>0.66018699999999997</v>
      </c>
      <c r="K20" s="1424">
        <v>0.19045100000000001</v>
      </c>
      <c r="L20" s="1425">
        <v>0.57889999999999997</v>
      </c>
      <c r="M20" s="1425">
        <v>11.043513999999998</v>
      </c>
    </row>
    <row r="21" spans="1:15">
      <c r="A21" s="1427">
        <v>324</v>
      </c>
      <c r="B21" s="1419" t="s">
        <v>663</v>
      </c>
      <c r="C21" s="1424">
        <v>2.6849999999999999E-3</v>
      </c>
      <c r="D21" s="1424">
        <v>29.832664000000001</v>
      </c>
      <c r="E21" s="1424">
        <v>4.3016800000000002</v>
      </c>
      <c r="F21" s="1424">
        <v>0.50248199999999998</v>
      </c>
      <c r="G21" s="1424">
        <v>0.68709399999999998</v>
      </c>
      <c r="H21" s="1424">
        <v>0</v>
      </c>
      <c r="I21" s="1424">
        <v>0</v>
      </c>
      <c r="J21" s="1424">
        <v>5.4970000000000001E-3</v>
      </c>
      <c r="K21" s="1424">
        <v>0</v>
      </c>
      <c r="L21" s="1425">
        <v>3.8240000000000001E-3</v>
      </c>
      <c r="M21" s="1425">
        <v>35.335926000000001</v>
      </c>
    </row>
    <row r="22" spans="1:15">
      <c r="A22" s="1427">
        <v>325</v>
      </c>
      <c r="B22" s="1419" t="s">
        <v>662</v>
      </c>
      <c r="C22" s="1424">
        <v>30.287174</v>
      </c>
      <c r="D22" s="1424">
        <v>0.85485199999999995</v>
      </c>
      <c r="E22" s="1424">
        <v>205.97313199999999</v>
      </c>
      <c r="F22" s="1424">
        <v>70.517077999999998</v>
      </c>
      <c r="G22" s="1424">
        <v>65.706202000000005</v>
      </c>
      <c r="H22" s="1424">
        <v>38.581828999999999</v>
      </c>
      <c r="I22" s="1424">
        <v>83.716187000000005</v>
      </c>
      <c r="J22" s="1424">
        <v>71.194095000000004</v>
      </c>
      <c r="K22" s="1424">
        <v>25.739691000000001</v>
      </c>
      <c r="L22" s="1425">
        <v>22.416972999999999</v>
      </c>
      <c r="M22" s="1425">
        <v>614.987213</v>
      </c>
    </row>
    <row r="23" spans="1:15">
      <c r="A23" s="1427">
        <v>326</v>
      </c>
      <c r="B23" s="1419" t="s">
        <v>661</v>
      </c>
      <c r="C23" s="1424">
        <v>18.033363999999999</v>
      </c>
      <c r="D23" s="1424">
        <v>4.6470999999999998E-2</v>
      </c>
      <c r="E23" s="1424">
        <v>62.521560999999998</v>
      </c>
      <c r="F23" s="1424">
        <v>16.238634000000001</v>
      </c>
      <c r="G23" s="1424">
        <v>19.994899</v>
      </c>
      <c r="H23" s="1424">
        <v>1.5059579999999999</v>
      </c>
      <c r="I23" s="1424">
        <v>8.1093109999999999</v>
      </c>
      <c r="J23" s="1424">
        <v>1.766994</v>
      </c>
      <c r="K23" s="1424">
        <v>4.4635379999999998</v>
      </c>
      <c r="L23" s="1425">
        <v>2.1614040000000001</v>
      </c>
      <c r="M23" s="1425">
        <v>134.84213400000002</v>
      </c>
    </row>
    <row r="24" spans="1:15">
      <c r="A24" s="1427">
        <v>327</v>
      </c>
      <c r="B24" s="1419" t="s">
        <v>660</v>
      </c>
      <c r="C24" s="1424">
        <v>1.1185389999999999</v>
      </c>
      <c r="D24" s="1424">
        <v>1454.9313890000001</v>
      </c>
      <c r="E24" s="1424">
        <v>26.368524000000001</v>
      </c>
      <c r="F24" s="1424">
        <v>0.82688499999999998</v>
      </c>
      <c r="G24" s="1424">
        <v>3.781148</v>
      </c>
      <c r="H24" s="1424">
        <v>1.413748</v>
      </c>
      <c r="I24" s="1424">
        <v>2.1156700000000002</v>
      </c>
      <c r="J24" s="1424">
        <v>0.284053</v>
      </c>
      <c r="K24" s="1424">
        <v>0.127335</v>
      </c>
      <c r="L24" s="1425">
        <v>0.11067299999999999</v>
      </c>
      <c r="M24" s="1425">
        <v>1491.0779639999998</v>
      </c>
    </row>
    <row r="25" spans="1:15">
      <c r="A25" s="1427">
        <v>331</v>
      </c>
      <c r="B25" s="1419" t="s">
        <v>659</v>
      </c>
      <c r="C25" s="1424">
        <v>2113.223524</v>
      </c>
      <c r="D25" s="1424">
        <v>0.28830499999999998</v>
      </c>
      <c r="E25" s="1424">
        <v>159.56942699999999</v>
      </c>
      <c r="F25" s="1424">
        <v>40.319220000000001</v>
      </c>
      <c r="G25" s="1424">
        <v>12.264010000000001</v>
      </c>
      <c r="H25" s="1424">
        <v>0.24857699999999999</v>
      </c>
      <c r="I25" s="1424">
        <v>1.7438849999999999</v>
      </c>
      <c r="J25" s="1424">
        <v>8.3057000000000006E-2</v>
      </c>
      <c r="K25" s="1424">
        <v>0.34174399999999999</v>
      </c>
      <c r="L25" s="1425">
        <v>2.9593020000000001</v>
      </c>
      <c r="M25" s="1425">
        <v>2331.0410509999992</v>
      </c>
      <c r="N25" s="666"/>
      <c r="O25" s="666"/>
    </row>
    <row r="26" spans="1:15">
      <c r="A26" s="1427">
        <v>332</v>
      </c>
      <c r="B26" s="1419" t="s">
        <v>658</v>
      </c>
      <c r="C26" s="1424">
        <v>2.6420569999999999</v>
      </c>
      <c r="D26" s="1424">
        <v>6.9633760000000002</v>
      </c>
      <c r="E26" s="1424">
        <v>58.102412999999999</v>
      </c>
      <c r="F26" s="1424">
        <v>6.0091450000000002</v>
      </c>
      <c r="G26" s="1424">
        <v>10.965700999999999</v>
      </c>
      <c r="H26" s="1424">
        <v>0.41243099999999999</v>
      </c>
      <c r="I26" s="1424">
        <v>2.9674290000000001</v>
      </c>
      <c r="J26" s="1424">
        <v>1.984002</v>
      </c>
      <c r="K26" s="1424">
        <v>1.373942</v>
      </c>
      <c r="L26" s="1425">
        <v>11.919518999999999</v>
      </c>
      <c r="M26" s="1425">
        <v>103.34001499999999</v>
      </c>
    </row>
    <row r="27" spans="1:15">
      <c r="A27" s="1427">
        <v>333</v>
      </c>
      <c r="B27" s="1419" t="s">
        <v>657</v>
      </c>
      <c r="C27" s="1424">
        <v>13.140008</v>
      </c>
      <c r="D27" s="1424">
        <v>33.610793000000001</v>
      </c>
      <c r="E27" s="1424">
        <v>121.771682</v>
      </c>
      <c r="F27" s="1424">
        <v>59.786391999999999</v>
      </c>
      <c r="G27" s="1424">
        <v>45.009327999999996</v>
      </c>
      <c r="H27" s="1424">
        <v>11.522168000000001</v>
      </c>
      <c r="I27" s="1424">
        <v>12.820285999999999</v>
      </c>
      <c r="J27" s="1424">
        <v>12.242240000000001</v>
      </c>
      <c r="K27" s="1424">
        <v>14.437904</v>
      </c>
      <c r="L27" s="1425">
        <v>19.323086</v>
      </c>
      <c r="M27" s="1425">
        <v>343.66388699999999</v>
      </c>
    </row>
    <row r="28" spans="1:15">
      <c r="A28" s="1427">
        <v>334</v>
      </c>
      <c r="B28" s="1419" t="s">
        <v>656</v>
      </c>
      <c r="C28" s="1424">
        <v>53.275717999999998</v>
      </c>
      <c r="D28" s="1424">
        <v>1.608722</v>
      </c>
      <c r="E28" s="1424">
        <v>102.312636</v>
      </c>
      <c r="F28" s="1424">
        <v>262.85074300000002</v>
      </c>
      <c r="G28" s="1424">
        <v>36.438747999999997</v>
      </c>
      <c r="H28" s="1424">
        <v>500.21920499999999</v>
      </c>
      <c r="I28" s="1424">
        <v>122.065364</v>
      </c>
      <c r="J28" s="1424">
        <v>33.166482999999999</v>
      </c>
      <c r="K28" s="1424">
        <v>293.203508</v>
      </c>
      <c r="L28" s="1425">
        <v>89.992774999999995</v>
      </c>
      <c r="M28" s="1425">
        <v>1495.133902</v>
      </c>
    </row>
    <row r="29" spans="1:15">
      <c r="A29" s="1427">
        <v>335</v>
      </c>
      <c r="B29" s="1419" t="s">
        <v>655</v>
      </c>
      <c r="C29" s="1424">
        <v>16.384606999999999</v>
      </c>
      <c r="D29" s="1424">
        <v>3.18716</v>
      </c>
      <c r="E29" s="1424">
        <v>53.205119000000003</v>
      </c>
      <c r="F29" s="1424">
        <v>19.703783000000001</v>
      </c>
      <c r="G29" s="1424">
        <v>41.204926</v>
      </c>
      <c r="H29" s="1424">
        <v>4.5154899999999998</v>
      </c>
      <c r="I29" s="1424">
        <v>7.3926780000000001</v>
      </c>
      <c r="J29" s="1424">
        <v>42.241695999999997</v>
      </c>
      <c r="K29" s="1424">
        <v>7.5644470000000004</v>
      </c>
      <c r="L29" s="1425">
        <v>63.042282999999998</v>
      </c>
      <c r="M29" s="1425">
        <v>258.44218899999998</v>
      </c>
    </row>
    <row r="30" spans="1:15">
      <c r="A30" s="1427">
        <v>336</v>
      </c>
      <c r="B30" s="1419" t="s">
        <v>654</v>
      </c>
      <c r="C30" s="1424">
        <v>34.222720000000002</v>
      </c>
      <c r="D30" s="1424">
        <v>5.1965999999999998E-2</v>
      </c>
      <c r="E30" s="1424">
        <v>176.927254</v>
      </c>
      <c r="F30" s="1424">
        <v>15.14756</v>
      </c>
      <c r="G30" s="1424">
        <v>191.08371099999999</v>
      </c>
      <c r="H30" s="1424">
        <v>3.1844250000000001</v>
      </c>
      <c r="I30" s="1424">
        <v>60.095503000000001</v>
      </c>
      <c r="J30" s="1424">
        <v>1.6740679999999999</v>
      </c>
      <c r="K30" s="1424">
        <v>3.4082400000000002</v>
      </c>
      <c r="L30" s="1425">
        <v>145.580285</v>
      </c>
      <c r="M30" s="1425">
        <v>631.37573199999997</v>
      </c>
    </row>
    <row r="31" spans="1:15">
      <c r="A31" s="1427">
        <v>337</v>
      </c>
      <c r="B31" s="1419" t="s">
        <v>653</v>
      </c>
      <c r="C31" s="1424">
        <v>0.72987599999999997</v>
      </c>
      <c r="D31" s="1424">
        <v>8.2628439999999994</v>
      </c>
      <c r="E31" s="1424">
        <v>11.565841000000001</v>
      </c>
      <c r="F31" s="1424">
        <v>0.66066400000000003</v>
      </c>
      <c r="G31" s="1424">
        <v>6.5618860000000003</v>
      </c>
      <c r="H31" s="1424">
        <v>0.50069600000000003</v>
      </c>
      <c r="I31" s="1424">
        <v>0.251531</v>
      </c>
      <c r="J31" s="1424">
        <v>0.17016600000000001</v>
      </c>
      <c r="K31" s="1424">
        <v>0.19237099999999999</v>
      </c>
      <c r="L31" s="1425">
        <v>0.229459</v>
      </c>
      <c r="M31" s="1425">
        <v>29.125333999999999</v>
      </c>
    </row>
    <row r="32" spans="1:15">
      <c r="A32" s="1427">
        <v>339</v>
      </c>
      <c r="B32" s="1419" t="s">
        <v>652</v>
      </c>
      <c r="C32" s="1424">
        <v>22.002879</v>
      </c>
      <c r="D32" s="1424">
        <v>0</v>
      </c>
      <c r="E32" s="1424">
        <v>60.928578000000002</v>
      </c>
      <c r="F32" s="1424">
        <v>74.148330999999999</v>
      </c>
      <c r="G32" s="1424">
        <v>16.108277999999999</v>
      </c>
      <c r="H32" s="1424">
        <v>2.3358379999999999</v>
      </c>
      <c r="I32" s="1424">
        <v>103.354794</v>
      </c>
      <c r="J32" s="1424">
        <v>187.290772</v>
      </c>
      <c r="K32" s="1424">
        <v>13.514646000000001</v>
      </c>
      <c r="L32" s="1425">
        <v>28.846297</v>
      </c>
      <c r="M32" s="1425">
        <v>508.53041300000001</v>
      </c>
    </row>
    <row r="33" spans="1:13">
      <c r="A33" s="1427">
        <v>511</v>
      </c>
      <c r="B33" s="1419" t="s">
        <v>651</v>
      </c>
      <c r="C33" s="1424">
        <v>0</v>
      </c>
      <c r="D33" s="1424">
        <v>0.98060400000000003</v>
      </c>
      <c r="E33" s="1424">
        <v>0</v>
      </c>
      <c r="F33" s="1424">
        <v>0</v>
      </c>
      <c r="G33" s="1424">
        <v>0</v>
      </c>
      <c r="H33" s="1424">
        <v>0</v>
      </c>
      <c r="I33" s="1424">
        <v>0</v>
      </c>
      <c r="J33" s="1424">
        <v>0</v>
      </c>
      <c r="K33" s="1424">
        <v>0</v>
      </c>
      <c r="L33" s="1425">
        <v>0</v>
      </c>
      <c r="M33" s="1425">
        <v>0.98060400000000003</v>
      </c>
    </row>
    <row r="34" spans="1:13">
      <c r="A34" s="1427">
        <v>910</v>
      </c>
      <c r="B34" s="1419" t="s">
        <v>650</v>
      </c>
      <c r="C34" s="1424">
        <v>0</v>
      </c>
      <c r="D34" s="1424">
        <v>0</v>
      </c>
      <c r="E34" s="1424">
        <v>14.367125</v>
      </c>
      <c r="F34" s="1424">
        <v>50.249588000000003</v>
      </c>
      <c r="G34" s="1424">
        <v>18.285219000000001</v>
      </c>
      <c r="H34" s="1424">
        <v>0.95239600000000002</v>
      </c>
      <c r="I34" s="1424">
        <v>1.136344</v>
      </c>
      <c r="J34" s="1424">
        <v>7.8916E-2</v>
      </c>
      <c r="K34" s="1424">
        <v>0</v>
      </c>
      <c r="L34" s="1425">
        <v>4.5209999999999998E-3</v>
      </c>
      <c r="M34" s="1425">
        <v>85.074108999999993</v>
      </c>
    </row>
    <row r="35" spans="1:13">
      <c r="A35" s="1427" t="s">
        <v>649</v>
      </c>
      <c r="B35" s="1419" t="s">
        <v>648</v>
      </c>
      <c r="C35" s="1424">
        <v>0.113041</v>
      </c>
      <c r="D35" s="1424">
        <v>0.73375199999999996</v>
      </c>
      <c r="E35" s="1424">
        <v>4.3967409999999996</v>
      </c>
      <c r="F35" s="1424">
        <v>4.172E-2</v>
      </c>
      <c r="G35" s="1424">
        <v>2.5358879999999999</v>
      </c>
      <c r="H35" s="1424">
        <v>4.8599999999999997E-2</v>
      </c>
      <c r="I35" s="1424">
        <v>0.10409</v>
      </c>
      <c r="J35" s="1424">
        <v>9.5487000000000002E-2</v>
      </c>
      <c r="K35" s="1424">
        <v>0</v>
      </c>
      <c r="L35" s="1425">
        <v>0.45743499999999998</v>
      </c>
      <c r="M35" s="1425">
        <v>8.5267540000000004</v>
      </c>
    </row>
    <row r="36" spans="1:13">
      <c r="A36" s="1427">
        <v>980</v>
      </c>
      <c r="B36" s="1419" t="s">
        <v>647</v>
      </c>
      <c r="C36" s="1424">
        <v>0</v>
      </c>
      <c r="D36" s="1424">
        <v>0</v>
      </c>
      <c r="E36" s="1424">
        <v>0.16998099999999999</v>
      </c>
      <c r="F36" s="1424">
        <v>0</v>
      </c>
      <c r="G36" s="1424">
        <v>0</v>
      </c>
      <c r="H36" s="1424">
        <v>0</v>
      </c>
      <c r="I36" s="1424">
        <v>0</v>
      </c>
      <c r="J36" s="1424">
        <v>0</v>
      </c>
      <c r="K36" s="1424">
        <v>0</v>
      </c>
      <c r="L36" s="1425">
        <v>0</v>
      </c>
      <c r="M36" s="1425">
        <v>0.16998099999999999</v>
      </c>
    </row>
    <row r="37" spans="1:13">
      <c r="A37" s="1428">
        <v>990</v>
      </c>
      <c r="B37" s="1429" t="s">
        <v>646</v>
      </c>
      <c r="C37" s="1430">
        <v>1.528645</v>
      </c>
      <c r="D37" s="1430">
        <v>0</v>
      </c>
      <c r="E37" s="1430">
        <v>5.1057560000000004</v>
      </c>
      <c r="F37" s="1430">
        <v>7.384989</v>
      </c>
      <c r="G37" s="1430">
        <v>0.47409200000000001</v>
      </c>
      <c r="H37" s="1430">
        <v>5.6628999999999999E-2</v>
      </c>
      <c r="I37" s="1430">
        <v>1.8568279999999999</v>
      </c>
      <c r="J37" s="1430">
        <v>0.15947900000000001</v>
      </c>
      <c r="K37" s="1430">
        <v>0.46782499999999999</v>
      </c>
      <c r="L37" s="1431">
        <v>1.039317</v>
      </c>
      <c r="M37" s="1431">
        <v>18.073560000000004</v>
      </c>
    </row>
    <row r="38" spans="1:13">
      <c r="A38" s="1432"/>
      <c r="B38" s="1433"/>
      <c r="C38" s="1433"/>
      <c r="D38" s="1433"/>
      <c r="E38" s="1433"/>
      <c r="F38" s="1433"/>
      <c r="G38" s="1433"/>
      <c r="H38" s="1433"/>
      <c r="I38" s="1433"/>
      <c r="J38" s="1433"/>
      <c r="K38" s="1433"/>
      <c r="L38" s="1433"/>
      <c r="M38" s="1433"/>
    </row>
    <row r="39" spans="1:13">
      <c r="A39" s="1434" t="s">
        <v>641</v>
      </c>
      <c r="B39" s="1434"/>
      <c r="C39" s="1434"/>
      <c r="D39" s="1434"/>
      <c r="E39" s="1434"/>
      <c r="F39" s="1434"/>
      <c r="G39" s="1434"/>
      <c r="H39" s="1434"/>
      <c r="I39" s="1434"/>
      <c r="J39" s="1434"/>
      <c r="K39" s="1434"/>
      <c r="L39" s="1434"/>
      <c r="M39" s="1434"/>
    </row>
    <row r="40" spans="1:13">
      <c r="C40" s="666"/>
      <c r="D40" s="666"/>
    </row>
  </sheetData>
  <mergeCells count="4">
    <mergeCell ref="C1:M1"/>
    <mergeCell ref="A39:M39"/>
    <mergeCell ref="A1:A2"/>
    <mergeCell ref="B1:B2"/>
  </mergeCells>
  <printOptions horizontalCentered="1"/>
  <pageMargins left="1" right="1" top="1" bottom="0.7" header="0.5" footer="0.5"/>
  <pageSetup scale="94" orientation="landscape" horizontalDpi="1200" verticalDpi="1200" r:id="rId1"/>
  <headerFooter scaleWithDoc="0" alignWithMargins="0">
    <oddHeader>&amp;C&amp;"-,Bold"&amp;10Table 8.4
Utah Merchandise Exports to Top Ten Purchasing Countries by Industry: 2017</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2:R65"/>
  <sheetViews>
    <sheetView view="pageLayout" zoomScale="110" zoomScaleNormal="100" zoomScalePageLayoutView="110" workbookViewId="0">
      <selection activeCell="H57" sqref="H57"/>
    </sheetView>
  </sheetViews>
  <sheetFormatPr defaultColWidth="9.140625" defaultRowHeight="15"/>
  <cols>
    <col min="1" max="1" width="6" style="668" customWidth="1"/>
    <col min="2" max="14" width="9.140625" style="668"/>
    <col min="15" max="15" width="12.7109375" style="668" bestFit="1" customWidth="1"/>
    <col min="16" max="16" width="10" style="668" bestFit="1" customWidth="1"/>
    <col min="17" max="16384" width="9.140625" style="668"/>
  </cols>
  <sheetData>
    <row r="2" spans="1:18" s="674" customFormat="1">
      <c r="A2" s="1435" t="s">
        <v>4</v>
      </c>
      <c r="B2" s="1436" t="s">
        <v>735</v>
      </c>
      <c r="C2" s="1437" t="s">
        <v>734</v>
      </c>
      <c r="D2" s="1437" t="s">
        <v>733</v>
      </c>
      <c r="E2" s="1437" t="s">
        <v>732</v>
      </c>
      <c r="F2" s="1437" t="s">
        <v>731</v>
      </c>
      <c r="G2" s="1437" t="s">
        <v>730</v>
      </c>
      <c r="H2" s="1437" t="s">
        <v>729</v>
      </c>
      <c r="I2" s="1437" t="s">
        <v>728</v>
      </c>
      <c r="J2" s="1437" t="s">
        <v>727</v>
      </c>
      <c r="K2" s="1437" t="s">
        <v>726</v>
      </c>
      <c r="L2" s="1437" t="s">
        <v>725</v>
      </c>
      <c r="M2" s="1437" t="s">
        <v>724</v>
      </c>
      <c r="N2" s="1438" t="s">
        <v>723</v>
      </c>
      <c r="O2" s="1439" t="s">
        <v>722</v>
      </c>
    </row>
    <row r="3" spans="1:18" s="674" customFormat="1">
      <c r="A3" s="1435"/>
      <c r="B3" s="1436"/>
      <c r="C3" s="1437"/>
      <c r="D3" s="1437"/>
      <c r="E3" s="1437"/>
      <c r="F3" s="1437"/>
      <c r="G3" s="1437"/>
      <c r="H3" s="1437"/>
      <c r="I3" s="1437"/>
      <c r="J3" s="1437"/>
      <c r="K3" s="1437"/>
      <c r="L3" s="1437"/>
      <c r="M3" s="1437"/>
      <c r="N3" s="1438"/>
      <c r="O3" s="1440"/>
    </row>
    <row r="4" spans="1:18">
      <c r="A4" s="1441">
        <v>1959</v>
      </c>
      <c r="B4" s="1442">
        <v>29</v>
      </c>
      <c r="C4" s="1442">
        <v>28.9</v>
      </c>
      <c r="D4" s="1442">
        <v>28.9</v>
      </c>
      <c r="E4" s="1442">
        <v>29</v>
      </c>
      <c r="F4" s="1442">
        <v>29</v>
      </c>
      <c r="G4" s="1442">
        <v>29.1</v>
      </c>
      <c r="H4" s="1442">
        <v>29.2</v>
      </c>
      <c r="I4" s="1442">
        <v>29.2</v>
      </c>
      <c r="J4" s="1442">
        <v>29.3</v>
      </c>
      <c r="K4" s="1442">
        <v>29.4</v>
      </c>
      <c r="L4" s="1442">
        <v>29.4</v>
      </c>
      <c r="M4" s="1442">
        <v>29.4</v>
      </c>
      <c r="N4" s="1443">
        <v>29.1</v>
      </c>
      <c r="O4" s="1444" t="s">
        <v>131</v>
      </c>
      <c r="Q4" s="673"/>
      <c r="R4" s="673"/>
    </row>
    <row r="5" spans="1:18">
      <c r="A5" s="1441">
        <v>1960</v>
      </c>
      <c r="B5" s="1442">
        <v>29.3</v>
      </c>
      <c r="C5" s="1442">
        <v>29.4</v>
      </c>
      <c r="D5" s="1442">
        <v>29.4</v>
      </c>
      <c r="E5" s="1442">
        <v>29.5</v>
      </c>
      <c r="F5" s="1442">
        <v>29.5</v>
      </c>
      <c r="G5" s="1442">
        <v>29.6</v>
      </c>
      <c r="H5" s="1442">
        <v>29.6</v>
      </c>
      <c r="I5" s="1442">
        <v>29.6</v>
      </c>
      <c r="J5" s="1442">
        <v>29.6</v>
      </c>
      <c r="K5" s="1442">
        <v>29.8</v>
      </c>
      <c r="L5" s="1442">
        <v>29.8</v>
      </c>
      <c r="M5" s="1442">
        <v>29.8</v>
      </c>
      <c r="N5" s="1443">
        <v>29.6</v>
      </c>
      <c r="O5" s="1445">
        <v>1.7182130584192379E-2</v>
      </c>
      <c r="Q5" s="673"/>
      <c r="R5" s="673"/>
    </row>
    <row r="6" spans="1:18">
      <c r="A6" s="1441">
        <v>1961</v>
      </c>
      <c r="B6" s="1442">
        <v>29.8</v>
      </c>
      <c r="C6" s="1442">
        <v>29.8</v>
      </c>
      <c r="D6" s="1442">
        <v>29.8</v>
      </c>
      <c r="E6" s="1442">
        <v>29.8</v>
      </c>
      <c r="F6" s="1442">
        <v>29.8</v>
      </c>
      <c r="G6" s="1442">
        <v>29.8</v>
      </c>
      <c r="H6" s="1442">
        <v>30</v>
      </c>
      <c r="I6" s="1442">
        <v>29.9</v>
      </c>
      <c r="J6" s="1442">
        <v>30</v>
      </c>
      <c r="K6" s="1442">
        <v>30</v>
      </c>
      <c r="L6" s="1442">
        <v>30</v>
      </c>
      <c r="M6" s="1442">
        <v>30</v>
      </c>
      <c r="N6" s="1443">
        <v>29.9</v>
      </c>
      <c r="O6" s="1445">
        <v>1.0135135135135087E-2</v>
      </c>
      <c r="Q6" s="673"/>
      <c r="R6" s="673"/>
    </row>
    <row r="7" spans="1:18">
      <c r="A7" s="1441">
        <v>1962</v>
      </c>
      <c r="B7" s="1442">
        <v>30</v>
      </c>
      <c r="C7" s="1442">
        <v>30.1</v>
      </c>
      <c r="D7" s="1442">
        <v>30.1</v>
      </c>
      <c r="E7" s="1442">
        <v>30.2</v>
      </c>
      <c r="F7" s="1442">
        <v>30.2</v>
      </c>
      <c r="G7" s="1442">
        <v>30.2</v>
      </c>
      <c r="H7" s="1442">
        <v>30.3</v>
      </c>
      <c r="I7" s="1442">
        <v>30.3</v>
      </c>
      <c r="J7" s="1442">
        <v>30.4</v>
      </c>
      <c r="K7" s="1442">
        <v>30.4</v>
      </c>
      <c r="L7" s="1442">
        <v>30.4</v>
      </c>
      <c r="M7" s="1442">
        <v>30.4</v>
      </c>
      <c r="N7" s="1443">
        <v>30.2</v>
      </c>
      <c r="O7" s="1445">
        <v>1.0033444816053505E-2</v>
      </c>
      <c r="Q7" s="673"/>
      <c r="R7" s="673"/>
    </row>
    <row r="8" spans="1:18">
      <c r="A8" s="1441">
        <v>1963</v>
      </c>
      <c r="B8" s="1442">
        <v>30.4</v>
      </c>
      <c r="C8" s="1442">
        <v>30.4</v>
      </c>
      <c r="D8" s="1442">
        <v>30.5</v>
      </c>
      <c r="E8" s="1442">
        <v>30.5</v>
      </c>
      <c r="F8" s="1442">
        <v>30.5</v>
      </c>
      <c r="G8" s="1442">
        <v>30.6</v>
      </c>
      <c r="H8" s="1442">
        <v>30.7</v>
      </c>
      <c r="I8" s="1442">
        <v>30.7</v>
      </c>
      <c r="J8" s="1442">
        <v>30.7</v>
      </c>
      <c r="K8" s="1442">
        <v>30.8</v>
      </c>
      <c r="L8" s="1442">
        <v>30.8</v>
      </c>
      <c r="M8" s="1442">
        <v>30.9</v>
      </c>
      <c r="N8" s="1443">
        <v>30.6</v>
      </c>
      <c r="O8" s="1445">
        <v>1.3245033112582849E-2</v>
      </c>
      <c r="Q8" s="673"/>
      <c r="R8" s="673"/>
    </row>
    <row r="9" spans="1:18">
      <c r="A9" s="1441">
        <v>1964</v>
      </c>
      <c r="B9" s="1442">
        <v>30.9</v>
      </c>
      <c r="C9" s="1442">
        <v>30.9</v>
      </c>
      <c r="D9" s="1442">
        <v>30.9</v>
      </c>
      <c r="E9" s="1442">
        <v>30.9</v>
      </c>
      <c r="F9" s="1442">
        <v>30.9</v>
      </c>
      <c r="G9" s="1442">
        <v>31</v>
      </c>
      <c r="H9" s="1442">
        <v>31.1</v>
      </c>
      <c r="I9" s="1442">
        <v>31</v>
      </c>
      <c r="J9" s="1442">
        <v>31.1</v>
      </c>
      <c r="K9" s="1442">
        <v>31.1</v>
      </c>
      <c r="L9" s="1442">
        <v>31.2</v>
      </c>
      <c r="M9" s="1442">
        <v>31.2</v>
      </c>
      <c r="N9" s="1443">
        <v>31</v>
      </c>
      <c r="O9" s="1445">
        <v>1.3071895424836555E-2</v>
      </c>
      <c r="Q9" s="673"/>
      <c r="R9" s="673"/>
    </row>
    <row r="10" spans="1:18">
      <c r="A10" s="1441">
        <v>1965</v>
      </c>
      <c r="B10" s="1442">
        <v>31.2</v>
      </c>
      <c r="C10" s="1442">
        <v>31.2</v>
      </c>
      <c r="D10" s="1442">
        <v>31.3</v>
      </c>
      <c r="E10" s="1442">
        <v>31.4</v>
      </c>
      <c r="F10" s="1442">
        <v>31.4</v>
      </c>
      <c r="G10" s="1442">
        <v>31.6</v>
      </c>
      <c r="H10" s="1442">
        <v>31.6</v>
      </c>
      <c r="I10" s="1442">
        <v>31.6</v>
      </c>
      <c r="J10" s="1442">
        <v>31.6</v>
      </c>
      <c r="K10" s="1442">
        <v>31.7</v>
      </c>
      <c r="L10" s="1442">
        <v>31.7</v>
      </c>
      <c r="M10" s="1442">
        <v>31.8</v>
      </c>
      <c r="N10" s="1443">
        <v>31.5</v>
      </c>
      <c r="O10" s="1445">
        <v>1.6129032258064502E-2</v>
      </c>
      <c r="Q10" s="673"/>
      <c r="R10" s="673"/>
    </row>
    <row r="11" spans="1:18">
      <c r="A11" s="1441">
        <v>1966</v>
      </c>
      <c r="B11" s="1442">
        <v>31.8</v>
      </c>
      <c r="C11" s="1442">
        <v>32</v>
      </c>
      <c r="D11" s="1442">
        <v>32.1</v>
      </c>
      <c r="E11" s="1442">
        <v>32.299999999999997</v>
      </c>
      <c r="F11" s="1442">
        <v>32.299999999999997</v>
      </c>
      <c r="G11" s="1442">
        <v>32.4</v>
      </c>
      <c r="H11" s="1442">
        <v>32.5</v>
      </c>
      <c r="I11" s="1442">
        <v>32.700000000000003</v>
      </c>
      <c r="J11" s="1442">
        <v>32.700000000000003</v>
      </c>
      <c r="K11" s="1442">
        <v>32.9</v>
      </c>
      <c r="L11" s="1442">
        <v>32.9</v>
      </c>
      <c r="M11" s="1442">
        <v>32.9</v>
      </c>
      <c r="N11" s="1443">
        <v>32.4</v>
      </c>
      <c r="O11" s="1445">
        <v>2.857142857142847E-2</v>
      </c>
      <c r="Q11" s="673"/>
      <c r="R11" s="673"/>
    </row>
    <row r="12" spans="1:18">
      <c r="A12" s="1441">
        <v>1967</v>
      </c>
      <c r="B12" s="1442">
        <v>32.9</v>
      </c>
      <c r="C12" s="1442">
        <v>32.9</v>
      </c>
      <c r="D12" s="1442">
        <v>33</v>
      </c>
      <c r="E12" s="1442">
        <v>33.1</v>
      </c>
      <c r="F12" s="1442">
        <v>33.200000000000003</v>
      </c>
      <c r="G12" s="1442">
        <v>33.299999999999997</v>
      </c>
      <c r="H12" s="1442">
        <v>33.4</v>
      </c>
      <c r="I12" s="1442">
        <v>33.5</v>
      </c>
      <c r="J12" s="1442">
        <v>33.6</v>
      </c>
      <c r="K12" s="1442">
        <v>33.700000000000003</v>
      </c>
      <c r="L12" s="1442">
        <v>33.799999999999997</v>
      </c>
      <c r="M12" s="1442">
        <v>33.9</v>
      </c>
      <c r="N12" s="1443">
        <v>33.4</v>
      </c>
      <c r="O12" s="1445">
        <v>3.0864197530864113E-2</v>
      </c>
      <c r="Q12" s="673"/>
      <c r="R12" s="673"/>
    </row>
    <row r="13" spans="1:18">
      <c r="A13" s="1441">
        <v>1968</v>
      </c>
      <c r="B13" s="1442">
        <v>34.1</v>
      </c>
      <c r="C13" s="1442">
        <v>34.200000000000003</v>
      </c>
      <c r="D13" s="1442">
        <v>34.299999999999997</v>
      </c>
      <c r="E13" s="1442">
        <v>34.4</v>
      </c>
      <c r="F13" s="1442">
        <v>34.5</v>
      </c>
      <c r="G13" s="1442">
        <v>34.700000000000003</v>
      </c>
      <c r="H13" s="1442">
        <v>34.9</v>
      </c>
      <c r="I13" s="1442">
        <v>35</v>
      </c>
      <c r="J13" s="1442">
        <v>35.1</v>
      </c>
      <c r="K13" s="1442">
        <v>35.299999999999997</v>
      </c>
      <c r="L13" s="1442">
        <v>35.4</v>
      </c>
      <c r="M13" s="1442">
        <v>35.5</v>
      </c>
      <c r="N13" s="1443">
        <v>34.799999999999997</v>
      </c>
      <c r="O13" s="1445">
        <v>4.1916167664670656E-2</v>
      </c>
      <c r="Q13" s="673"/>
      <c r="R13" s="673"/>
    </row>
    <row r="14" spans="1:18">
      <c r="A14" s="1441">
        <v>1969</v>
      </c>
      <c r="B14" s="1442">
        <v>35.6</v>
      </c>
      <c r="C14" s="1442">
        <v>35.799999999999997</v>
      </c>
      <c r="D14" s="1442">
        <v>36.1</v>
      </c>
      <c r="E14" s="1442">
        <v>36.299999999999997</v>
      </c>
      <c r="F14" s="1442">
        <v>36.4</v>
      </c>
      <c r="G14" s="1442">
        <v>36.6</v>
      </c>
      <c r="H14" s="1442">
        <v>36.799999999999997</v>
      </c>
      <c r="I14" s="1442">
        <v>37</v>
      </c>
      <c r="J14" s="1442">
        <v>37.1</v>
      </c>
      <c r="K14" s="1442">
        <v>37.299999999999997</v>
      </c>
      <c r="L14" s="1442">
        <v>37.5</v>
      </c>
      <c r="M14" s="1442">
        <v>37.700000000000003</v>
      </c>
      <c r="N14" s="1443">
        <v>36.700000000000003</v>
      </c>
      <c r="O14" s="1445">
        <v>5.4597701149425415E-2</v>
      </c>
      <c r="Q14" s="673"/>
      <c r="R14" s="673"/>
    </row>
    <row r="15" spans="1:18">
      <c r="A15" s="1441">
        <v>1970</v>
      </c>
      <c r="B15" s="1442">
        <v>37.799999999999997</v>
      </c>
      <c r="C15" s="1442">
        <v>38</v>
      </c>
      <c r="D15" s="1442">
        <v>38.200000000000003</v>
      </c>
      <c r="E15" s="1442">
        <v>38.5</v>
      </c>
      <c r="F15" s="1442">
        <v>38.6</v>
      </c>
      <c r="G15" s="1442">
        <v>38.799999999999997</v>
      </c>
      <c r="H15" s="1442">
        <v>39</v>
      </c>
      <c r="I15" s="1442">
        <v>39</v>
      </c>
      <c r="J15" s="1442">
        <v>39.200000000000003</v>
      </c>
      <c r="K15" s="1442">
        <v>39.4</v>
      </c>
      <c r="L15" s="1442">
        <v>39.6</v>
      </c>
      <c r="M15" s="1442">
        <v>39.799999999999997</v>
      </c>
      <c r="N15" s="1443">
        <v>38.799999999999997</v>
      </c>
      <c r="O15" s="1445">
        <v>5.7220708446866331E-2</v>
      </c>
      <c r="Q15" s="673"/>
      <c r="R15" s="673"/>
    </row>
    <row r="16" spans="1:18">
      <c r="A16" s="1441">
        <v>1971</v>
      </c>
      <c r="B16" s="1442">
        <v>39.799999999999997</v>
      </c>
      <c r="C16" s="1442">
        <v>39.9</v>
      </c>
      <c r="D16" s="1442">
        <v>40</v>
      </c>
      <c r="E16" s="1442">
        <v>40.1</v>
      </c>
      <c r="F16" s="1442">
        <v>40.299999999999997</v>
      </c>
      <c r="G16" s="1442">
        <v>40.6</v>
      </c>
      <c r="H16" s="1442">
        <v>40.700000000000003</v>
      </c>
      <c r="I16" s="1446">
        <v>40.799999999999997</v>
      </c>
      <c r="J16" s="1442">
        <v>40.799999999999997</v>
      </c>
      <c r="K16" s="1442">
        <v>40.9</v>
      </c>
      <c r="L16" s="1442">
        <v>40.9</v>
      </c>
      <c r="M16" s="1442">
        <v>41.1</v>
      </c>
      <c r="N16" s="1443">
        <v>40.5</v>
      </c>
      <c r="O16" s="1445">
        <v>4.3814432989690788E-2</v>
      </c>
      <c r="Q16" s="673"/>
      <c r="R16" s="673"/>
    </row>
    <row r="17" spans="1:18">
      <c r="A17" s="1441">
        <v>1972</v>
      </c>
      <c r="B17" s="1442">
        <v>41.1</v>
      </c>
      <c r="C17" s="1442">
        <v>41.3</v>
      </c>
      <c r="D17" s="1442">
        <v>41.4</v>
      </c>
      <c r="E17" s="1442">
        <v>41.5</v>
      </c>
      <c r="F17" s="1442">
        <v>41.6</v>
      </c>
      <c r="G17" s="1442">
        <v>41.7</v>
      </c>
      <c r="H17" s="1442">
        <v>41.9</v>
      </c>
      <c r="I17" s="1442">
        <v>42</v>
      </c>
      <c r="J17" s="1442">
        <v>42.1</v>
      </c>
      <c r="K17" s="1442">
        <v>42.3</v>
      </c>
      <c r="L17" s="1442">
        <v>42.4</v>
      </c>
      <c r="M17" s="1442">
        <v>42.5</v>
      </c>
      <c r="N17" s="1443">
        <v>41.8</v>
      </c>
      <c r="O17" s="1445">
        <v>3.2098765432098775E-2</v>
      </c>
      <c r="Q17" s="673"/>
      <c r="R17" s="673"/>
    </row>
    <row r="18" spans="1:18">
      <c r="A18" s="1441">
        <v>1973</v>
      </c>
      <c r="B18" s="1442">
        <v>42.6</v>
      </c>
      <c r="C18" s="1442">
        <v>42.9</v>
      </c>
      <c r="D18" s="1442">
        <v>43.3</v>
      </c>
      <c r="E18" s="1442">
        <v>43.6</v>
      </c>
      <c r="F18" s="1442">
        <v>43.9</v>
      </c>
      <c r="G18" s="1442">
        <v>44.2</v>
      </c>
      <c r="H18" s="1442">
        <v>44.3</v>
      </c>
      <c r="I18" s="1442">
        <v>45.1</v>
      </c>
      <c r="J18" s="1442">
        <v>45.2</v>
      </c>
      <c r="K18" s="1442">
        <v>45.6</v>
      </c>
      <c r="L18" s="1442">
        <v>45.9</v>
      </c>
      <c r="M18" s="1442">
        <v>46.2</v>
      </c>
      <c r="N18" s="1443">
        <v>44.4</v>
      </c>
      <c r="O18" s="1445">
        <v>6.2200956937799035E-2</v>
      </c>
      <c r="Q18" s="673"/>
      <c r="R18" s="673"/>
    </row>
    <row r="19" spans="1:18">
      <c r="A19" s="1441">
        <v>1974</v>
      </c>
      <c r="B19" s="1442">
        <v>46.6</v>
      </c>
      <c r="C19" s="1442">
        <v>47.2</v>
      </c>
      <c r="D19" s="1442">
        <v>47.8</v>
      </c>
      <c r="E19" s="1442">
        <v>48</v>
      </c>
      <c r="F19" s="1442">
        <v>48.6</v>
      </c>
      <c r="G19" s="1442">
        <v>49</v>
      </c>
      <c r="H19" s="1442">
        <v>49.4</v>
      </c>
      <c r="I19" s="1442">
        <v>50</v>
      </c>
      <c r="J19" s="1442">
        <v>50.6</v>
      </c>
      <c r="K19" s="1442">
        <v>51.1</v>
      </c>
      <c r="L19" s="1442">
        <v>51.5</v>
      </c>
      <c r="M19" s="1442">
        <v>51.9</v>
      </c>
      <c r="N19" s="1443">
        <v>49.3</v>
      </c>
      <c r="O19" s="1445">
        <v>0.11036036036036023</v>
      </c>
      <c r="Q19" s="673"/>
      <c r="R19" s="673"/>
    </row>
    <row r="20" spans="1:18">
      <c r="A20" s="1441">
        <v>1975</v>
      </c>
      <c r="B20" s="1442">
        <v>52.1</v>
      </c>
      <c r="C20" s="1442">
        <v>52.5</v>
      </c>
      <c r="D20" s="1442">
        <v>52.7</v>
      </c>
      <c r="E20" s="1442">
        <v>52.9</v>
      </c>
      <c r="F20" s="1442">
        <v>53.2</v>
      </c>
      <c r="G20" s="1442">
        <v>53.6</v>
      </c>
      <c r="H20" s="1442">
        <v>54.2</v>
      </c>
      <c r="I20" s="1442">
        <v>54.3</v>
      </c>
      <c r="J20" s="1442">
        <v>54.6</v>
      </c>
      <c r="K20" s="1442">
        <v>54.9</v>
      </c>
      <c r="L20" s="1442">
        <v>55.3</v>
      </c>
      <c r="M20" s="1442">
        <v>55.5</v>
      </c>
      <c r="N20" s="1443">
        <v>53.8</v>
      </c>
      <c r="O20" s="1445">
        <v>9.1277890466531453E-2</v>
      </c>
      <c r="Q20" s="673"/>
      <c r="R20" s="673"/>
    </row>
    <row r="21" spans="1:18">
      <c r="A21" s="1441">
        <v>1976</v>
      </c>
      <c r="B21" s="1442">
        <v>55.6</v>
      </c>
      <c r="C21" s="1442">
        <v>55.8</v>
      </c>
      <c r="D21" s="1442">
        <v>55.9</v>
      </c>
      <c r="E21" s="1442">
        <v>56.1</v>
      </c>
      <c r="F21" s="1442">
        <v>56.5</v>
      </c>
      <c r="G21" s="1442">
        <v>56.8</v>
      </c>
      <c r="H21" s="1442">
        <v>57.1</v>
      </c>
      <c r="I21" s="1442">
        <v>57.4</v>
      </c>
      <c r="J21" s="1442">
        <v>57.6</v>
      </c>
      <c r="K21" s="1442">
        <v>57.9</v>
      </c>
      <c r="L21" s="1442">
        <v>58</v>
      </c>
      <c r="M21" s="1442">
        <v>58.2</v>
      </c>
      <c r="N21" s="1443">
        <v>56.9</v>
      </c>
      <c r="O21" s="1445">
        <v>5.762081784386619E-2</v>
      </c>
      <c r="Q21" s="673"/>
      <c r="R21" s="673"/>
    </row>
    <row r="22" spans="1:18">
      <c r="A22" s="1441">
        <v>1977</v>
      </c>
      <c r="B22" s="1442">
        <v>58.5</v>
      </c>
      <c r="C22" s="1442">
        <v>59.1</v>
      </c>
      <c r="D22" s="1442">
        <v>59.5</v>
      </c>
      <c r="E22" s="1442">
        <v>60</v>
      </c>
      <c r="F22" s="1442">
        <v>60.3</v>
      </c>
      <c r="G22" s="1442">
        <v>60.7</v>
      </c>
      <c r="H22" s="1442">
        <v>61</v>
      </c>
      <c r="I22" s="1442">
        <v>61.2</v>
      </c>
      <c r="J22" s="1442">
        <v>61.4</v>
      </c>
      <c r="K22" s="1442">
        <v>61.6</v>
      </c>
      <c r="L22" s="1442">
        <v>61.9</v>
      </c>
      <c r="M22" s="1442">
        <v>62.1</v>
      </c>
      <c r="N22" s="1443">
        <v>60.6</v>
      </c>
      <c r="O22" s="1445">
        <v>6.5026362038664409E-2</v>
      </c>
      <c r="Q22" s="673"/>
      <c r="R22" s="673"/>
    </row>
    <row r="23" spans="1:18">
      <c r="A23" s="1441">
        <v>1978</v>
      </c>
      <c r="B23" s="1442">
        <v>62.5</v>
      </c>
      <c r="C23" s="1442">
        <v>62.9</v>
      </c>
      <c r="D23" s="1442">
        <v>63.4</v>
      </c>
      <c r="E23" s="1442">
        <v>63.9</v>
      </c>
      <c r="F23" s="1442">
        <v>64.5</v>
      </c>
      <c r="G23" s="1442">
        <v>65.2</v>
      </c>
      <c r="H23" s="1442">
        <v>65.7</v>
      </c>
      <c r="I23" s="1442">
        <v>66</v>
      </c>
      <c r="J23" s="1442">
        <v>66.5</v>
      </c>
      <c r="K23" s="1442">
        <v>67.099999999999994</v>
      </c>
      <c r="L23" s="1442">
        <v>67.400000000000006</v>
      </c>
      <c r="M23" s="1442">
        <v>67.7</v>
      </c>
      <c r="N23" s="1443">
        <v>65.2</v>
      </c>
      <c r="O23" s="1445">
        <v>7.5907590759075827E-2</v>
      </c>
      <c r="Q23" s="673"/>
      <c r="R23" s="673"/>
    </row>
    <row r="24" spans="1:18">
      <c r="A24" s="1441">
        <v>1979</v>
      </c>
      <c r="B24" s="1442">
        <v>68.3</v>
      </c>
      <c r="C24" s="1442">
        <v>69.099999999999994</v>
      </c>
      <c r="D24" s="1442">
        <v>69.8</v>
      </c>
      <c r="E24" s="1442">
        <v>70.599999999999994</v>
      </c>
      <c r="F24" s="1442">
        <v>71.5</v>
      </c>
      <c r="G24" s="1442">
        <v>72.3</v>
      </c>
      <c r="H24" s="1442">
        <v>73.099999999999994</v>
      </c>
      <c r="I24" s="1442">
        <v>73.8</v>
      </c>
      <c r="J24" s="1442">
        <v>74.599999999999994</v>
      </c>
      <c r="K24" s="1442">
        <v>75.2</v>
      </c>
      <c r="L24" s="1442">
        <v>75.900000000000006</v>
      </c>
      <c r="M24" s="1442">
        <v>76.7</v>
      </c>
      <c r="N24" s="1443">
        <v>72.599999999999994</v>
      </c>
      <c r="O24" s="1445">
        <v>0.11349693251533721</v>
      </c>
      <c r="Q24" s="673"/>
      <c r="R24" s="673"/>
    </row>
    <row r="25" spans="1:18">
      <c r="A25" s="1441">
        <v>1980</v>
      </c>
      <c r="B25" s="1442">
        <v>77.8</v>
      </c>
      <c r="C25" s="1442">
        <v>78.900000000000006</v>
      </c>
      <c r="D25" s="1442">
        <v>80.099999999999994</v>
      </c>
      <c r="E25" s="1442">
        <v>81</v>
      </c>
      <c r="F25" s="1442">
        <v>81.8</v>
      </c>
      <c r="G25" s="1442">
        <v>82.7</v>
      </c>
      <c r="H25" s="1442">
        <v>82.7</v>
      </c>
      <c r="I25" s="1442">
        <v>83.3</v>
      </c>
      <c r="J25" s="1442">
        <v>84</v>
      </c>
      <c r="K25" s="1442">
        <v>84.8</v>
      </c>
      <c r="L25" s="1442">
        <v>85.5</v>
      </c>
      <c r="M25" s="1442">
        <v>86.3</v>
      </c>
      <c r="N25" s="1443">
        <v>82.4</v>
      </c>
      <c r="O25" s="1445">
        <v>0.13498622589531695</v>
      </c>
      <c r="Q25" s="673"/>
      <c r="R25" s="673"/>
    </row>
    <row r="26" spans="1:18">
      <c r="A26" s="1441">
        <v>1981</v>
      </c>
      <c r="B26" s="1442">
        <v>87</v>
      </c>
      <c r="C26" s="1442">
        <v>87.9</v>
      </c>
      <c r="D26" s="1442">
        <v>88.5</v>
      </c>
      <c r="E26" s="1442">
        <v>89.1</v>
      </c>
      <c r="F26" s="1442">
        <v>89.8</v>
      </c>
      <c r="G26" s="1442">
        <v>90.6</v>
      </c>
      <c r="H26" s="1442">
        <v>91.6</v>
      </c>
      <c r="I26" s="1442">
        <v>92.3</v>
      </c>
      <c r="J26" s="1442">
        <v>93.2</v>
      </c>
      <c r="K26" s="1442">
        <v>93.4</v>
      </c>
      <c r="L26" s="1442">
        <v>93.7</v>
      </c>
      <c r="M26" s="1442">
        <v>94</v>
      </c>
      <c r="N26" s="1443">
        <v>90.9</v>
      </c>
      <c r="O26" s="1445">
        <v>0.10315533980582514</v>
      </c>
      <c r="Q26" s="673"/>
      <c r="R26" s="673"/>
    </row>
    <row r="27" spans="1:18">
      <c r="A27" s="1441">
        <v>1982</v>
      </c>
      <c r="B27" s="1442">
        <v>94.3</v>
      </c>
      <c r="C27" s="1442">
        <v>94.6</v>
      </c>
      <c r="D27" s="1442">
        <v>94.5</v>
      </c>
      <c r="E27" s="1442">
        <v>94.9</v>
      </c>
      <c r="F27" s="1442">
        <v>95.8</v>
      </c>
      <c r="G27" s="1442">
        <v>97</v>
      </c>
      <c r="H27" s="1442">
        <v>97.5</v>
      </c>
      <c r="I27" s="1442">
        <v>97.7</v>
      </c>
      <c r="J27" s="1442">
        <v>97.9</v>
      </c>
      <c r="K27" s="1442">
        <v>98.2</v>
      </c>
      <c r="L27" s="1442">
        <v>98</v>
      </c>
      <c r="M27" s="1442">
        <v>97.6</v>
      </c>
      <c r="N27" s="1443">
        <v>96.5</v>
      </c>
      <c r="O27" s="1445">
        <v>6.1606160616061612E-2</v>
      </c>
      <c r="Q27" s="673"/>
      <c r="R27" s="673"/>
    </row>
    <row r="28" spans="1:18">
      <c r="A28" s="1441">
        <v>1983</v>
      </c>
      <c r="B28" s="1442">
        <v>97.8</v>
      </c>
      <c r="C28" s="1442">
        <v>97.9</v>
      </c>
      <c r="D28" s="1442">
        <v>97.9</v>
      </c>
      <c r="E28" s="1442">
        <v>98.6</v>
      </c>
      <c r="F28" s="1442">
        <v>99.2</v>
      </c>
      <c r="G28" s="1442">
        <v>99.5</v>
      </c>
      <c r="H28" s="1442">
        <v>99.9</v>
      </c>
      <c r="I28" s="1442">
        <v>100.2</v>
      </c>
      <c r="J28" s="1442">
        <v>100.7</v>
      </c>
      <c r="K28" s="1442">
        <v>101</v>
      </c>
      <c r="L28" s="1442">
        <v>101.2</v>
      </c>
      <c r="M28" s="1442">
        <v>101.3</v>
      </c>
      <c r="N28" s="1443">
        <v>99.6</v>
      </c>
      <c r="O28" s="1445">
        <v>3.2124352331606154E-2</v>
      </c>
      <c r="Q28" s="673"/>
      <c r="R28" s="673"/>
    </row>
    <row r="29" spans="1:18">
      <c r="A29" s="1441">
        <v>1984</v>
      </c>
      <c r="B29" s="1442">
        <v>101.9</v>
      </c>
      <c r="C29" s="1442">
        <v>102.4</v>
      </c>
      <c r="D29" s="1442">
        <v>102.6</v>
      </c>
      <c r="E29" s="1442">
        <v>103.1</v>
      </c>
      <c r="F29" s="1442">
        <v>103.4</v>
      </c>
      <c r="G29" s="1442">
        <v>103.7</v>
      </c>
      <c r="H29" s="1442">
        <v>104.1</v>
      </c>
      <c r="I29" s="1442">
        <v>104.5</v>
      </c>
      <c r="J29" s="1442">
        <v>105</v>
      </c>
      <c r="K29" s="1442">
        <v>105.3</v>
      </c>
      <c r="L29" s="1442">
        <v>105.3</v>
      </c>
      <c r="M29" s="1442">
        <v>105.3</v>
      </c>
      <c r="N29" s="1443">
        <v>103.9</v>
      </c>
      <c r="O29" s="1445">
        <v>4.3172690763052302E-2</v>
      </c>
      <c r="Q29" s="673"/>
      <c r="R29" s="673"/>
    </row>
    <row r="30" spans="1:18">
      <c r="A30" s="1441">
        <v>1985</v>
      </c>
      <c r="B30" s="1442">
        <v>105.5</v>
      </c>
      <c r="C30" s="1442">
        <v>106</v>
      </c>
      <c r="D30" s="1442">
        <v>106.4</v>
      </c>
      <c r="E30" s="1442">
        <v>106.9</v>
      </c>
      <c r="F30" s="1442">
        <v>107.3</v>
      </c>
      <c r="G30" s="1442">
        <v>107.6</v>
      </c>
      <c r="H30" s="1442">
        <v>107.8</v>
      </c>
      <c r="I30" s="1442">
        <v>108</v>
      </c>
      <c r="J30" s="1442">
        <v>108.3</v>
      </c>
      <c r="K30" s="1442">
        <v>108.7</v>
      </c>
      <c r="L30" s="1442">
        <v>109</v>
      </c>
      <c r="M30" s="1442">
        <v>109.3</v>
      </c>
      <c r="N30" s="1443">
        <v>107.6</v>
      </c>
      <c r="O30" s="1445">
        <v>3.5611164581328181E-2</v>
      </c>
      <c r="Q30" s="669"/>
      <c r="R30" s="673"/>
    </row>
    <row r="31" spans="1:18">
      <c r="A31" s="1441">
        <v>1986</v>
      </c>
      <c r="B31" s="1442">
        <v>109.6</v>
      </c>
      <c r="C31" s="1442">
        <v>109.3</v>
      </c>
      <c r="D31" s="1442">
        <v>108.8</v>
      </c>
      <c r="E31" s="1442">
        <v>108.6</v>
      </c>
      <c r="F31" s="1442">
        <v>108.9</v>
      </c>
      <c r="G31" s="1442">
        <v>109.5</v>
      </c>
      <c r="H31" s="1442">
        <v>109.5</v>
      </c>
      <c r="I31" s="1442">
        <v>109.7</v>
      </c>
      <c r="J31" s="1442">
        <v>110.2</v>
      </c>
      <c r="K31" s="1442">
        <v>110.3</v>
      </c>
      <c r="L31" s="1442">
        <v>110.4</v>
      </c>
      <c r="M31" s="1442">
        <v>110.5</v>
      </c>
      <c r="N31" s="1443">
        <v>109.6</v>
      </c>
      <c r="O31" s="1445">
        <v>1.8587360594795488E-2</v>
      </c>
      <c r="Q31" s="669"/>
      <c r="R31" s="673"/>
    </row>
    <row r="32" spans="1:18">
      <c r="A32" s="1441">
        <v>1987</v>
      </c>
      <c r="B32" s="1442">
        <v>111.2</v>
      </c>
      <c r="C32" s="1442">
        <v>111.6</v>
      </c>
      <c r="D32" s="1442">
        <v>112.1</v>
      </c>
      <c r="E32" s="1442">
        <v>112.7</v>
      </c>
      <c r="F32" s="1442">
        <v>113.1</v>
      </c>
      <c r="G32" s="1442">
        <v>113.5</v>
      </c>
      <c r="H32" s="1442">
        <v>113.8</v>
      </c>
      <c r="I32" s="1442">
        <v>114.4</v>
      </c>
      <c r="J32" s="1442">
        <v>115</v>
      </c>
      <c r="K32" s="1442">
        <v>115.3</v>
      </c>
      <c r="L32" s="1442">
        <v>115.4</v>
      </c>
      <c r="M32" s="1442">
        <v>115.4</v>
      </c>
      <c r="N32" s="1443">
        <v>113.6</v>
      </c>
      <c r="O32" s="1445">
        <v>3.649635036496357E-2</v>
      </c>
      <c r="Q32" s="669"/>
      <c r="R32" s="673"/>
    </row>
    <row r="33" spans="1:18">
      <c r="A33" s="1441">
        <v>1988</v>
      </c>
      <c r="B33" s="1442">
        <v>115.7</v>
      </c>
      <c r="C33" s="1442">
        <v>116</v>
      </c>
      <c r="D33" s="1442">
        <v>116.5</v>
      </c>
      <c r="E33" s="1442">
        <v>117.1</v>
      </c>
      <c r="F33" s="1442">
        <v>117.5</v>
      </c>
      <c r="G33" s="1442">
        <v>118</v>
      </c>
      <c r="H33" s="1442">
        <v>118.5</v>
      </c>
      <c r="I33" s="1442">
        <v>119</v>
      </c>
      <c r="J33" s="1442">
        <v>119.8</v>
      </c>
      <c r="K33" s="1442">
        <v>120.2</v>
      </c>
      <c r="L33" s="1442">
        <v>120.3</v>
      </c>
      <c r="M33" s="1442">
        <v>120.5</v>
      </c>
      <c r="N33" s="1443">
        <v>118.3</v>
      </c>
      <c r="O33" s="1445">
        <v>4.1373239436619746E-2</v>
      </c>
      <c r="Q33" s="669"/>
      <c r="R33" s="673"/>
    </row>
    <row r="34" spans="1:18">
      <c r="A34" s="1441">
        <v>1989</v>
      </c>
      <c r="B34" s="1442">
        <v>121.1</v>
      </c>
      <c r="C34" s="1442">
        <v>121.6</v>
      </c>
      <c r="D34" s="1442">
        <v>122.3</v>
      </c>
      <c r="E34" s="1442">
        <v>123.1</v>
      </c>
      <c r="F34" s="1442">
        <v>123.8</v>
      </c>
      <c r="G34" s="1442">
        <v>124.1</v>
      </c>
      <c r="H34" s="1442">
        <v>124.4</v>
      </c>
      <c r="I34" s="1442">
        <v>124.6</v>
      </c>
      <c r="J34" s="1442">
        <v>125</v>
      </c>
      <c r="K34" s="1442">
        <v>125.6</v>
      </c>
      <c r="L34" s="1442">
        <v>125.9</v>
      </c>
      <c r="M34" s="1442">
        <v>126.1</v>
      </c>
      <c r="N34" s="1443">
        <v>124</v>
      </c>
      <c r="O34" s="1445">
        <v>4.8182586644125225E-2</v>
      </c>
      <c r="Q34" s="669"/>
      <c r="R34" s="673"/>
    </row>
    <row r="35" spans="1:18">
      <c r="A35" s="1441">
        <v>1990</v>
      </c>
      <c r="B35" s="1442">
        <v>127.4</v>
      </c>
      <c r="C35" s="1442">
        <v>128</v>
      </c>
      <c r="D35" s="1442">
        <v>128.69999999999999</v>
      </c>
      <c r="E35" s="1442">
        <v>128.9</v>
      </c>
      <c r="F35" s="1442">
        <v>129.19999999999999</v>
      </c>
      <c r="G35" s="1442">
        <v>129.9</v>
      </c>
      <c r="H35" s="1442">
        <v>130.4</v>
      </c>
      <c r="I35" s="1442">
        <v>131.6</v>
      </c>
      <c r="J35" s="1442">
        <v>132.69999999999999</v>
      </c>
      <c r="K35" s="1442">
        <v>133.5</v>
      </c>
      <c r="L35" s="1442">
        <v>133.80000000000001</v>
      </c>
      <c r="M35" s="1442">
        <v>133.80000000000001</v>
      </c>
      <c r="N35" s="1443">
        <v>130.69999999999999</v>
      </c>
      <c r="O35" s="1445">
        <v>5.4032258064516059E-2</v>
      </c>
      <c r="Q35" s="669"/>
      <c r="R35" s="673"/>
    </row>
    <row r="36" spans="1:18">
      <c r="A36" s="1441">
        <v>1991</v>
      </c>
      <c r="B36" s="1442">
        <v>134.6</v>
      </c>
      <c r="C36" s="1442">
        <v>134.80000000000001</v>
      </c>
      <c r="D36" s="1442">
        <v>135</v>
      </c>
      <c r="E36" s="1442">
        <v>135.19999999999999</v>
      </c>
      <c r="F36" s="1442">
        <v>135.6</v>
      </c>
      <c r="G36" s="1442">
        <v>136</v>
      </c>
      <c r="H36" s="1442">
        <v>136.19999999999999</v>
      </c>
      <c r="I36" s="1442">
        <v>136.6</v>
      </c>
      <c r="J36" s="1442">
        <v>137.19999999999999</v>
      </c>
      <c r="K36" s="1442">
        <v>137.4</v>
      </c>
      <c r="L36" s="1442">
        <v>137.80000000000001</v>
      </c>
      <c r="M36" s="1442">
        <v>137.9</v>
      </c>
      <c r="N36" s="1443">
        <v>136.19999999999999</v>
      </c>
      <c r="O36" s="1445">
        <v>4.2081101759755102E-2</v>
      </c>
      <c r="Q36" s="669"/>
      <c r="R36" s="673"/>
    </row>
    <row r="37" spans="1:18">
      <c r="A37" s="1441">
        <v>1992</v>
      </c>
      <c r="B37" s="1442">
        <v>138.1</v>
      </c>
      <c r="C37" s="1442">
        <v>138.6</v>
      </c>
      <c r="D37" s="1442">
        <v>139.30000000000001</v>
      </c>
      <c r="E37" s="1442">
        <v>139.5</v>
      </c>
      <c r="F37" s="1442">
        <v>139.69999999999999</v>
      </c>
      <c r="G37" s="1442">
        <v>140.19999999999999</v>
      </c>
      <c r="H37" s="1442">
        <v>140.5</v>
      </c>
      <c r="I37" s="1442">
        <v>140.9</v>
      </c>
      <c r="J37" s="1442">
        <v>141.30000000000001</v>
      </c>
      <c r="K37" s="1442">
        <v>141.80000000000001</v>
      </c>
      <c r="L37" s="1442">
        <v>142</v>
      </c>
      <c r="M37" s="1442">
        <v>141.9</v>
      </c>
      <c r="N37" s="1443">
        <v>140.30000000000001</v>
      </c>
      <c r="O37" s="1445">
        <v>3.0102790014684411E-2</v>
      </c>
      <c r="Q37" s="669"/>
      <c r="R37" s="673"/>
    </row>
    <row r="38" spans="1:18">
      <c r="A38" s="1441">
        <v>1993</v>
      </c>
      <c r="B38" s="1442">
        <v>142.6</v>
      </c>
      <c r="C38" s="1442">
        <v>143.1</v>
      </c>
      <c r="D38" s="1442">
        <v>143.6</v>
      </c>
      <c r="E38" s="1442">
        <v>144</v>
      </c>
      <c r="F38" s="1442">
        <v>144.19999999999999</v>
      </c>
      <c r="G38" s="1442">
        <v>144.4</v>
      </c>
      <c r="H38" s="1442">
        <v>144.4</v>
      </c>
      <c r="I38" s="1442">
        <v>144.80000000000001</v>
      </c>
      <c r="J38" s="1442">
        <v>145.1</v>
      </c>
      <c r="K38" s="1442">
        <v>145.69999999999999</v>
      </c>
      <c r="L38" s="1442">
        <v>145.80000000000001</v>
      </c>
      <c r="M38" s="1442">
        <v>145.80000000000001</v>
      </c>
      <c r="N38" s="1443">
        <v>144.5</v>
      </c>
      <c r="O38" s="1445">
        <v>2.9935851746258013E-2</v>
      </c>
      <c r="Q38" s="669"/>
      <c r="R38" s="673"/>
    </row>
    <row r="39" spans="1:18">
      <c r="A39" s="1441">
        <v>1994</v>
      </c>
      <c r="B39" s="1442">
        <v>146.19999999999999</v>
      </c>
      <c r="C39" s="1442">
        <v>146.69999999999999</v>
      </c>
      <c r="D39" s="1442">
        <v>147.19999999999999</v>
      </c>
      <c r="E39" s="1442">
        <v>147.4</v>
      </c>
      <c r="F39" s="1442">
        <v>147.5</v>
      </c>
      <c r="G39" s="1442">
        <v>148</v>
      </c>
      <c r="H39" s="1442">
        <v>148.4</v>
      </c>
      <c r="I39" s="1442">
        <v>149</v>
      </c>
      <c r="J39" s="1442">
        <v>149.4</v>
      </c>
      <c r="K39" s="1442">
        <v>149.5</v>
      </c>
      <c r="L39" s="1442">
        <v>149.69999999999999</v>
      </c>
      <c r="M39" s="1442">
        <v>149.69999999999999</v>
      </c>
      <c r="N39" s="1443">
        <v>148.19999999999999</v>
      </c>
      <c r="O39" s="1445">
        <v>2.5605536332179879E-2</v>
      </c>
      <c r="Q39" s="669"/>
      <c r="R39" s="673"/>
    </row>
    <row r="40" spans="1:18">
      <c r="A40" s="1441">
        <v>1995</v>
      </c>
      <c r="B40" s="1442">
        <v>150.30000000000001</v>
      </c>
      <c r="C40" s="1442">
        <v>150.9</v>
      </c>
      <c r="D40" s="1442">
        <v>151.4</v>
      </c>
      <c r="E40" s="1442">
        <v>151.9</v>
      </c>
      <c r="F40" s="1442">
        <v>152.19999999999999</v>
      </c>
      <c r="G40" s="1442">
        <v>152.5</v>
      </c>
      <c r="H40" s="1442">
        <v>152.5</v>
      </c>
      <c r="I40" s="1442">
        <v>152.9</v>
      </c>
      <c r="J40" s="1442">
        <v>153.19999999999999</v>
      </c>
      <c r="K40" s="1442">
        <v>153.69999999999999</v>
      </c>
      <c r="L40" s="1442">
        <v>153.6</v>
      </c>
      <c r="M40" s="1442">
        <v>153.5</v>
      </c>
      <c r="N40" s="1443">
        <v>152.4</v>
      </c>
      <c r="O40" s="1445">
        <v>2.8340080971660075E-2</v>
      </c>
      <c r="Q40" s="669"/>
      <c r="R40" s="673"/>
    </row>
    <row r="41" spans="1:18">
      <c r="A41" s="1441">
        <v>1996</v>
      </c>
      <c r="B41" s="1442">
        <v>154.4</v>
      </c>
      <c r="C41" s="1442">
        <v>154.9</v>
      </c>
      <c r="D41" s="1442">
        <v>155.69999999999999</v>
      </c>
      <c r="E41" s="1442">
        <v>156.30000000000001</v>
      </c>
      <c r="F41" s="1442">
        <v>156.6</v>
      </c>
      <c r="G41" s="1442">
        <v>156.69999999999999</v>
      </c>
      <c r="H41" s="1442">
        <v>157</v>
      </c>
      <c r="I41" s="1442">
        <v>157.30000000000001</v>
      </c>
      <c r="J41" s="1442">
        <v>157.80000000000001</v>
      </c>
      <c r="K41" s="1442">
        <v>158.30000000000001</v>
      </c>
      <c r="L41" s="1442">
        <v>158.6</v>
      </c>
      <c r="M41" s="1442">
        <v>158.6</v>
      </c>
      <c r="N41" s="1443">
        <v>156.9</v>
      </c>
      <c r="O41" s="1445">
        <v>2.9527559055118058E-2</v>
      </c>
      <c r="Q41" s="669"/>
      <c r="R41" s="673"/>
    </row>
    <row r="42" spans="1:18">
      <c r="A42" s="1441">
        <v>1997</v>
      </c>
      <c r="B42" s="1442">
        <v>159.1</v>
      </c>
      <c r="C42" s="1442">
        <v>159.6</v>
      </c>
      <c r="D42" s="1442">
        <v>160</v>
      </c>
      <c r="E42" s="1442">
        <v>160.19999999999999</v>
      </c>
      <c r="F42" s="1442">
        <v>160.1</v>
      </c>
      <c r="G42" s="1442">
        <v>160.30000000000001</v>
      </c>
      <c r="H42" s="1442">
        <v>160.5</v>
      </c>
      <c r="I42" s="1442">
        <v>160.80000000000001</v>
      </c>
      <c r="J42" s="1442">
        <v>161.19999999999999</v>
      </c>
      <c r="K42" s="1442">
        <v>161.6</v>
      </c>
      <c r="L42" s="1442">
        <v>161.5</v>
      </c>
      <c r="M42" s="1442">
        <v>161.30000000000001</v>
      </c>
      <c r="N42" s="1443">
        <v>160.5</v>
      </c>
      <c r="O42" s="1445">
        <v>2.2944550669216079E-2</v>
      </c>
      <c r="Q42" s="669"/>
      <c r="R42" s="673"/>
    </row>
    <row r="43" spans="1:18">
      <c r="A43" s="1441">
        <v>1998</v>
      </c>
      <c r="B43" s="1442">
        <v>161.6</v>
      </c>
      <c r="C43" s="1442">
        <v>161.9</v>
      </c>
      <c r="D43" s="1442">
        <v>162.19999999999999</v>
      </c>
      <c r="E43" s="1442">
        <v>162.5</v>
      </c>
      <c r="F43" s="1442">
        <v>162.80000000000001</v>
      </c>
      <c r="G43" s="1442">
        <v>163</v>
      </c>
      <c r="H43" s="1442">
        <v>163.19999999999999</v>
      </c>
      <c r="I43" s="1442">
        <v>163.4</v>
      </c>
      <c r="J43" s="1442">
        <v>163.6</v>
      </c>
      <c r="K43" s="1442">
        <v>164</v>
      </c>
      <c r="L43" s="1442">
        <v>164</v>
      </c>
      <c r="M43" s="1442">
        <v>163.9</v>
      </c>
      <c r="N43" s="1443">
        <v>163</v>
      </c>
      <c r="O43" s="1445">
        <v>1.5576323987538832E-2</v>
      </c>
      <c r="Q43" s="669"/>
      <c r="R43" s="673"/>
    </row>
    <row r="44" spans="1:18">
      <c r="A44" s="1441">
        <v>1999</v>
      </c>
      <c r="B44" s="1442">
        <v>164.3</v>
      </c>
      <c r="C44" s="1442">
        <v>164.5</v>
      </c>
      <c r="D44" s="1442">
        <v>165</v>
      </c>
      <c r="E44" s="1442">
        <v>166.2</v>
      </c>
      <c r="F44" s="1442">
        <v>166.2</v>
      </c>
      <c r="G44" s="1442">
        <v>166.2</v>
      </c>
      <c r="H44" s="1442">
        <v>166.7</v>
      </c>
      <c r="I44" s="1442">
        <v>167.1</v>
      </c>
      <c r="J44" s="1442">
        <v>167.9</v>
      </c>
      <c r="K44" s="1442">
        <v>168.2</v>
      </c>
      <c r="L44" s="1442">
        <v>168.3</v>
      </c>
      <c r="M44" s="1442">
        <v>168.3</v>
      </c>
      <c r="N44" s="1443">
        <v>166.6</v>
      </c>
      <c r="O44" s="1445">
        <v>2.208588957055202E-2</v>
      </c>
      <c r="Q44" s="669"/>
      <c r="R44" s="673"/>
    </row>
    <row r="45" spans="1:18">
      <c r="A45" s="1441">
        <v>2000</v>
      </c>
      <c r="B45" s="1442">
        <v>168.8</v>
      </c>
      <c r="C45" s="1442">
        <v>169.8</v>
      </c>
      <c r="D45" s="1442">
        <v>171.2</v>
      </c>
      <c r="E45" s="1442">
        <v>171.3</v>
      </c>
      <c r="F45" s="1442">
        <v>171.5</v>
      </c>
      <c r="G45" s="1442">
        <v>172.4</v>
      </c>
      <c r="H45" s="1442">
        <v>172.8</v>
      </c>
      <c r="I45" s="1442">
        <v>172.8</v>
      </c>
      <c r="J45" s="1442">
        <v>173.7</v>
      </c>
      <c r="K45" s="1442">
        <v>174</v>
      </c>
      <c r="L45" s="1442">
        <v>174.1</v>
      </c>
      <c r="M45" s="1442">
        <v>174</v>
      </c>
      <c r="N45" s="1443">
        <v>172.2</v>
      </c>
      <c r="O45" s="1445">
        <v>3.3613445378151141E-2</v>
      </c>
      <c r="Q45" s="669"/>
      <c r="R45" s="673"/>
    </row>
    <row r="46" spans="1:18">
      <c r="A46" s="1441">
        <v>2001</v>
      </c>
      <c r="B46" s="1442">
        <v>175.1</v>
      </c>
      <c r="C46" s="1442">
        <v>175.8</v>
      </c>
      <c r="D46" s="1442">
        <v>176.2</v>
      </c>
      <c r="E46" s="1442">
        <v>176.9</v>
      </c>
      <c r="F46" s="1442">
        <v>177.7</v>
      </c>
      <c r="G46" s="1442">
        <v>178</v>
      </c>
      <c r="H46" s="1442">
        <v>177.5</v>
      </c>
      <c r="I46" s="1442">
        <v>177.5</v>
      </c>
      <c r="J46" s="1442">
        <v>178.3</v>
      </c>
      <c r="K46" s="1442">
        <v>177.7</v>
      </c>
      <c r="L46" s="1442">
        <v>177.4</v>
      </c>
      <c r="M46" s="1442">
        <v>176.7</v>
      </c>
      <c r="N46" s="1443">
        <v>177.1</v>
      </c>
      <c r="O46" s="1445">
        <v>2.8455284552845628E-2</v>
      </c>
      <c r="Q46" s="669"/>
      <c r="R46" s="673"/>
    </row>
    <row r="47" spans="1:18">
      <c r="A47" s="1441">
        <v>2002</v>
      </c>
      <c r="B47" s="1442">
        <v>177.1</v>
      </c>
      <c r="C47" s="1442">
        <v>177.8</v>
      </c>
      <c r="D47" s="1442">
        <v>178.8</v>
      </c>
      <c r="E47" s="1442">
        <v>179.8</v>
      </c>
      <c r="F47" s="1442">
        <v>179.8</v>
      </c>
      <c r="G47" s="1442">
        <v>179.9</v>
      </c>
      <c r="H47" s="1442">
        <v>180.1</v>
      </c>
      <c r="I47" s="1442">
        <v>180.7</v>
      </c>
      <c r="J47" s="1442">
        <v>181</v>
      </c>
      <c r="K47" s="1442">
        <v>181.3</v>
      </c>
      <c r="L47" s="1442">
        <v>181.3</v>
      </c>
      <c r="M47" s="1442">
        <v>180.9</v>
      </c>
      <c r="N47" s="1443">
        <v>179.9</v>
      </c>
      <c r="O47" s="1445">
        <v>1.5810276679842028E-2</v>
      </c>
      <c r="Q47" s="669"/>
      <c r="R47" s="673"/>
    </row>
    <row r="48" spans="1:18">
      <c r="A48" s="1441">
        <v>2003</v>
      </c>
      <c r="B48" s="1442">
        <v>181.7</v>
      </c>
      <c r="C48" s="1442">
        <v>183.1</v>
      </c>
      <c r="D48" s="1442">
        <v>184.2</v>
      </c>
      <c r="E48" s="1442">
        <v>183.8</v>
      </c>
      <c r="F48" s="1442">
        <v>183.5</v>
      </c>
      <c r="G48" s="1442">
        <v>183.7</v>
      </c>
      <c r="H48" s="1442">
        <v>183.9</v>
      </c>
      <c r="I48" s="1442">
        <v>184.6</v>
      </c>
      <c r="J48" s="1442">
        <v>185.2</v>
      </c>
      <c r="K48" s="1442">
        <v>185</v>
      </c>
      <c r="L48" s="1442">
        <v>184.5</v>
      </c>
      <c r="M48" s="1442">
        <v>184.3</v>
      </c>
      <c r="N48" s="1443">
        <v>184</v>
      </c>
      <c r="O48" s="1445">
        <v>2.2790439132851503E-2</v>
      </c>
      <c r="Q48" s="669"/>
      <c r="R48" s="673"/>
    </row>
    <row r="49" spans="1:18">
      <c r="A49" s="1441">
        <v>2004</v>
      </c>
      <c r="B49" s="1442">
        <v>185.2</v>
      </c>
      <c r="C49" s="1442">
        <v>186.2</v>
      </c>
      <c r="D49" s="1442">
        <v>187.4</v>
      </c>
      <c r="E49" s="1442">
        <v>188</v>
      </c>
      <c r="F49" s="1442">
        <v>189.1</v>
      </c>
      <c r="G49" s="1442">
        <v>189.7</v>
      </c>
      <c r="H49" s="1442">
        <v>189.4</v>
      </c>
      <c r="I49" s="1442">
        <v>189.5</v>
      </c>
      <c r="J49" s="1442">
        <v>189.9</v>
      </c>
      <c r="K49" s="1442">
        <v>190.9</v>
      </c>
      <c r="L49" s="1442">
        <v>191</v>
      </c>
      <c r="M49" s="1442">
        <v>190.3</v>
      </c>
      <c r="N49" s="1443">
        <v>188.9</v>
      </c>
      <c r="O49" s="1445">
        <v>2.6630434782608736E-2</v>
      </c>
      <c r="Q49" s="669"/>
      <c r="R49" s="673"/>
    </row>
    <row r="50" spans="1:18">
      <c r="A50" s="1441">
        <v>2005</v>
      </c>
      <c r="B50" s="1442">
        <v>190.7</v>
      </c>
      <c r="C50" s="1442">
        <v>191.8</v>
      </c>
      <c r="D50" s="1442">
        <v>193.3</v>
      </c>
      <c r="E50" s="1442">
        <v>194.6</v>
      </c>
      <c r="F50" s="1442">
        <v>194.4</v>
      </c>
      <c r="G50" s="1442">
        <v>194.5</v>
      </c>
      <c r="H50" s="1442">
        <v>195.4</v>
      </c>
      <c r="I50" s="1442">
        <v>196.4</v>
      </c>
      <c r="J50" s="1442">
        <v>198.8</v>
      </c>
      <c r="K50" s="1442">
        <v>199.2</v>
      </c>
      <c r="L50" s="1442">
        <v>197.6</v>
      </c>
      <c r="M50" s="1442">
        <v>196.8</v>
      </c>
      <c r="N50" s="1443">
        <v>195.3</v>
      </c>
      <c r="O50" s="1445">
        <v>3.3880359978824881E-2</v>
      </c>
      <c r="Q50" s="669"/>
      <c r="R50" s="673"/>
    </row>
    <row r="51" spans="1:18">
      <c r="A51" s="1441">
        <v>2006</v>
      </c>
      <c r="B51" s="1442">
        <v>198.3</v>
      </c>
      <c r="C51" s="1442">
        <v>198.7</v>
      </c>
      <c r="D51" s="1442">
        <v>199.8</v>
      </c>
      <c r="E51" s="1442">
        <v>201.5</v>
      </c>
      <c r="F51" s="1442">
        <v>202.5</v>
      </c>
      <c r="G51" s="1442">
        <v>202.9</v>
      </c>
      <c r="H51" s="1442">
        <v>203.5</v>
      </c>
      <c r="I51" s="1442">
        <v>203.9</v>
      </c>
      <c r="J51" s="1442">
        <v>202.9</v>
      </c>
      <c r="K51" s="1442">
        <v>201.8</v>
      </c>
      <c r="L51" s="1442">
        <v>201.5</v>
      </c>
      <c r="M51" s="1442">
        <v>201.8</v>
      </c>
      <c r="N51" s="1443">
        <v>201.6</v>
      </c>
      <c r="O51" s="1445">
        <v>3.2258064516129004E-2</v>
      </c>
      <c r="Q51" s="669"/>
      <c r="R51" s="673"/>
    </row>
    <row r="52" spans="1:18">
      <c r="A52" s="1441">
        <v>2007</v>
      </c>
      <c r="B52" s="1442">
        <v>202.416</v>
      </c>
      <c r="C52" s="1442">
        <v>203.499</v>
      </c>
      <c r="D52" s="1442">
        <v>205.352</v>
      </c>
      <c r="E52" s="1442">
        <v>206.68600000000001</v>
      </c>
      <c r="F52" s="1442">
        <v>207.94900000000001</v>
      </c>
      <c r="G52" s="1442">
        <v>208.352</v>
      </c>
      <c r="H52" s="1442">
        <v>208.29900000000001</v>
      </c>
      <c r="I52" s="1442">
        <v>207.917</v>
      </c>
      <c r="J52" s="1442">
        <v>208.49</v>
      </c>
      <c r="K52" s="1442">
        <v>208.93600000000001</v>
      </c>
      <c r="L52" s="1442">
        <v>210.17699999999999</v>
      </c>
      <c r="M52" s="1442">
        <v>210.036</v>
      </c>
      <c r="N52" s="1443">
        <v>207.34200000000001</v>
      </c>
      <c r="O52" s="1445">
        <v>2.84821428571429E-2</v>
      </c>
      <c r="Q52" s="669"/>
      <c r="R52" s="673"/>
    </row>
    <row r="53" spans="1:18">
      <c r="A53" s="1441">
        <v>2008</v>
      </c>
      <c r="B53" s="1442">
        <v>211.08</v>
      </c>
      <c r="C53" s="1442">
        <v>211.69300000000001</v>
      </c>
      <c r="D53" s="1442">
        <v>213.52799999999999</v>
      </c>
      <c r="E53" s="1442">
        <v>214.82300000000001</v>
      </c>
      <c r="F53" s="1442">
        <v>216.63200000000001</v>
      </c>
      <c r="G53" s="1442">
        <v>218.815</v>
      </c>
      <c r="H53" s="1442">
        <v>219.964</v>
      </c>
      <c r="I53" s="1442">
        <v>219.08600000000001</v>
      </c>
      <c r="J53" s="1442">
        <v>218.78299999999999</v>
      </c>
      <c r="K53" s="1442">
        <v>216.57300000000001</v>
      </c>
      <c r="L53" s="1442">
        <v>212.42500000000001</v>
      </c>
      <c r="M53" s="1442">
        <v>210.22800000000001</v>
      </c>
      <c r="N53" s="1443">
        <v>215.303</v>
      </c>
      <c r="O53" s="1445">
        <v>3.8395501152684863E-2</v>
      </c>
      <c r="P53" s="669"/>
      <c r="Q53" s="669"/>
      <c r="R53" s="673"/>
    </row>
    <row r="54" spans="1:18">
      <c r="A54" s="1441">
        <v>2009</v>
      </c>
      <c r="B54" s="1442">
        <v>211.143</v>
      </c>
      <c r="C54" s="1442">
        <v>212.19300000000001</v>
      </c>
      <c r="D54" s="1442">
        <v>212.709</v>
      </c>
      <c r="E54" s="1442">
        <v>213.24</v>
      </c>
      <c r="F54" s="1442">
        <v>213.85599999999999</v>
      </c>
      <c r="G54" s="1442">
        <v>215.69300000000001</v>
      </c>
      <c r="H54" s="1442">
        <v>215.351</v>
      </c>
      <c r="I54" s="1442">
        <v>215.834</v>
      </c>
      <c r="J54" s="1442">
        <v>215.96899999999999</v>
      </c>
      <c r="K54" s="1442">
        <v>216.17699999999999</v>
      </c>
      <c r="L54" s="1442">
        <v>216.33</v>
      </c>
      <c r="M54" s="1442">
        <v>215.94900000000001</v>
      </c>
      <c r="N54" s="1443">
        <v>214.53700000000001</v>
      </c>
      <c r="O54" s="1445">
        <v>-3.5577767146764971E-3</v>
      </c>
      <c r="Q54" s="669"/>
      <c r="R54" s="673"/>
    </row>
    <row r="55" spans="1:18">
      <c r="A55" s="1441">
        <v>2010</v>
      </c>
      <c r="B55" s="1442">
        <v>216.68700000000001</v>
      </c>
      <c r="C55" s="1442">
        <v>216.74100000000001</v>
      </c>
      <c r="D55" s="1442">
        <v>217.631</v>
      </c>
      <c r="E55" s="1442">
        <v>218.00899999999999</v>
      </c>
      <c r="F55" s="1442">
        <v>218.178</v>
      </c>
      <c r="G55" s="1442">
        <v>217.965</v>
      </c>
      <c r="H55" s="1442">
        <v>218.011</v>
      </c>
      <c r="I55" s="1442">
        <v>218.31200000000001</v>
      </c>
      <c r="J55" s="1442">
        <v>218.43899999999999</v>
      </c>
      <c r="K55" s="1442">
        <v>218.71100000000001</v>
      </c>
      <c r="L55" s="1442">
        <v>218.803</v>
      </c>
      <c r="M55" s="1442">
        <v>219.179</v>
      </c>
      <c r="N55" s="1443">
        <v>218.05600000000001</v>
      </c>
      <c r="O55" s="1445">
        <v>1.6402765024214894E-2</v>
      </c>
      <c r="Q55" s="669"/>
      <c r="R55" s="673"/>
    </row>
    <row r="56" spans="1:18">
      <c r="A56" s="1441">
        <v>2011</v>
      </c>
      <c r="B56" s="1442">
        <v>220.22300000000001</v>
      </c>
      <c r="C56" s="1442">
        <v>221.309</v>
      </c>
      <c r="D56" s="1442">
        <v>223.46700000000001</v>
      </c>
      <c r="E56" s="1442">
        <v>224.90600000000001</v>
      </c>
      <c r="F56" s="1442">
        <v>225.964</v>
      </c>
      <c r="G56" s="1442">
        <v>225.72200000000001</v>
      </c>
      <c r="H56" s="1442">
        <v>225.922</v>
      </c>
      <c r="I56" s="1442">
        <v>226.54499999999999</v>
      </c>
      <c r="J56" s="1442">
        <v>226.88900000000001</v>
      </c>
      <c r="K56" s="1442">
        <v>226.42099999999999</v>
      </c>
      <c r="L56" s="1442">
        <v>226.23</v>
      </c>
      <c r="M56" s="1442">
        <v>225.672</v>
      </c>
      <c r="N56" s="1443">
        <v>224.93899999999999</v>
      </c>
      <c r="O56" s="1445">
        <v>3.1565285981582702E-2</v>
      </c>
      <c r="Q56" s="669"/>
      <c r="R56" s="673"/>
    </row>
    <row r="57" spans="1:18">
      <c r="A57" s="1441">
        <v>2012</v>
      </c>
      <c r="B57" s="1442">
        <v>226.66499999999999</v>
      </c>
      <c r="C57" s="1442">
        <v>227.66300000000001</v>
      </c>
      <c r="D57" s="1442">
        <v>229.392</v>
      </c>
      <c r="E57" s="1442">
        <v>230.08500000000001</v>
      </c>
      <c r="F57" s="1442">
        <v>229.815</v>
      </c>
      <c r="G57" s="1442">
        <v>229.47800000000001</v>
      </c>
      <c r="H57" s="1442">
        <v>229.10400000000001</v>
      </c>
      <c r="I57" s="1442">
        <v>230.37899999999999</v>
      </c>
      <c r="J57" s="1442">
        <v>231.40700000000001</v>
      </c>
      <c r="K57" s="1442">
        <v>231.31700000000001</v>
      </c>
      <c r="L57" s="1442">
        <v>230.221</v>
      </c>
      <c r="M57" s="1442">
        <v>229.601</v>
      </c>
      <c r="N57" s="1443">
        <v>229.59399999999999</v>
      </c>
      <c r="O57" s="1445">
        <v>2.0694499397614363E-2</v>
      </c>
      <c r="Q57" s="669"/>
      <c r="R57" s="673"/>
    </row>
    <row r="58" spans="1:18">
      <c r="A58" s="1441">
        <v>2013</v>
      </c>
      <c r="B58" s="1442">
        <v>230.28</v>
      </c>
      <c r="C58" s="1442">
        <v>232.166</v>
      </c>
      <c r="D58" s="1442">
        <v>232.773</v>
      </c>
      <c r="E58" s="1442">
        <v>232.53100000000001</v>
      </c>
      <c r="F58" s="1442">
        <v>232.94499999999999</v>
      </c>
      <c r="G58" s="1442">
        <v>233.50399999999999</v>
      </c>
      <c r="H58" s="1442">
        <v>233.596</v>
      </c>
      <c r="I58" s="1442">
        <v>233.87700000000001</v>
      </c>
      <c r="J58" s="1442">
        <v>234.149</v>
      </c>
      <c r="K58" s="1442">
        <v>233.54599999999999</v>
      </c>
      <c r="L58" s="1442">
        <v>233.06899999999999</v>
      </c>
      <c r="M58" s="1442">
        <v>233.04900000000001</v>
      </c>
      <c r="N58" s="1443">
        <v>232.95699999999999</v>
      </c>
      <c r="O58" s="1445">
        <v>1.4647595320435247E-2</v>
      </c>
      <c r="Q58" s="669"/>
      <c r="R58" s="673"/>
    </row>
    <row r="59" spans="1:18">
      <c r="A59" s="1441">
        <v>2014</v>
      </c>
      <c r="B59" s="1442">
        <v>233.916</v>
      </c>
      <c r="C59" s="1442">
        <v>234.78100000000001</v>
      </c>
      <c r="D59" s="1442">
        <v>236.29300000000001</v>
      </c>
      <c r="E59" s="1442">
        <v>237.072</v>
      </c>
      <c r="F59" s="1442">
        <v>237.9</v>
      </c>
      <c r="G59" s="1442">
        <v>238.34299999999999</v>
      </c>
      <c r="H59" s="1442">
        <v>238.25</v>
      </c>
      <c r="I59" s="1442">
        <v>237.852</v>
      </c>
      <c r="J59" s="1442">
        <v>238.03100000000001</v>
      </c>
      <c r="K59" s="1442">
        <v>237.43299999999999</v>
      </c>
      <c r="L59" s="1447">
        <v>236.15100000000001</v>
      </c>
      <c r="M59" s="1447">
        <v>234.81200000000001</v>
      </c>
      <c r="N59" s="1443">
        <v>236.73599999999999</v>
      </c>
      <c r="O59" s="1445">
        <v>1.6221877857286904E-2</v>
      </c>
      <c r="Q59" s="669"/>
      <c r="R59" s="673"/>
    </row>
    <row r="60" spans="1:18">
      <c r="A60" s="1448">
        <v>2015</v>
      </c>
      <c r="B60" s="1449">
        <v>233.70699999999999</v>
      </c>
      <c r="C60" s="1447">
        <v>234.72200000000001</v>
      </c>
      <c r="D60" s="1447">
        <v>236.119</v>
      </c>
      <c r="E60" s="1447">
        <v>236.59899999999999</v>
      </c>
      <c r="F60" s="1447">
        <v>237.80500000000001</v>
      </c>
      <c r="G60" s="1447">
        <v>238.63800000000001</v>
      </c>
      <c r="H60" s="1447">
        <v>238.654</v>
      </c>
      <c r="I60" s="1447">
        <v>238.316</v>
      </c>
      <c r="J60" s="1447">
        <v>237.94499999999999</v>
      </c>
      <c r="K60" s="1447">
        <v>237.83799999999999</v>
      </c>
      <c r="L60" s="1442">
        <v>237.33600000000001</v>
      </c>
      <c r="M60" s="1450">
        <v>236.52500000000001</v>
      </c>
      <c r="N60" s="1451">
        <v>237.017</v>
      </c>
      <c r="O60" s="1445">
        <v>1.1869762097864722E-3</v>
      </c>
      <c r="Q60" s="669"/>
      <c r="R60" s="673"/>
    </row>
    <row r="61" spans="1:18">
      <c r="A61" s="1448">
        <v>2016</v>
      </c>
      <c r="B61" s="1452">
        <v>236.916</v>
      </c>
      <c r="C61" s="1453">
        <v>237.11099999999999</v>
      </c>
      <c r="D61" s="1453">
        <v>238.13200000000001</v>
      </c>
      <c r="E61" s="1453">
        <v>239.261</v>
      </c>
      <c r="F61" s="1453">
        <v>240.22900000000001</v>
      </c>
      <c r="G61" s="1453">
        <v>241.018</v>
      </c>
      <c r="H61" s="1453">
        <v>240.62799999999999</v>
      </c>
      <c r="I61" s="1453">
        <v>240.84899999999999</v>
      </c>
      <c r="J61" s="1453">
        <v>241.428</v>
      </c>
      <c r="K61" s="1453">
        <v>241.72900000000001</v>
      </c>
      <c r="L61" s="1453">
        <v>241.35300000000001</v>
      </c>
      <c r="M61" s="1454">
        <v>241.43199999999999</v>
      </c>
      <c r="N61" s="1443">
        <v>240.00700000000001</v>
      </c>
      <c r="O61" s="1445">
        <v>1.2615128872612624E-2</v>
      </c>
      <c r="Q61" s="669"/>
      <c r="R61" s="673"/>
    </row>
    <row r="62" spans="1:18">
      <c r="A62" s="1448">
        <v>2017</v>
      </c>
      <c r="B62" s="1455">
        <v>242.839</v>
      </c>
      <c r="C62" s="1454">
        <v>243.60300000000001</v>
      </c>
      <c r="D62" s="1454">
        <v>243.80099999999999</v>
      </c>
      <c r="E62" s="1454">
        <v>244.524</v>
      </c>
      <c r="F62" s="1453">
        <v>244.733</v>
      </c>
      <c r="G62" s="1453">
        <v>244.95500000000001</v>
      </c>
      <c r="H62" s="1454">
        <v>244.786</v>
      </c>
      <c r="I62" s="1454">
        <v>245.51900000000001</v>
      </c>
      <c r="J62" s="1453">
        <v>246.81899999999999</v>
      </c>
      <c r="K62" s="1453">
        <v>246.66300000000001</v>
      </c>
      <c r="L62" s="1453">
        <v>246.66900000000001</v>
      </c>
      <c r="M62" s="1442">
        <v>246.524</v>
      </c>
      <c r="N62" s="1443">
        <v>245.12</v>
      </c>
      <c r="O62" s="1445">
        <v>2.1303545313261729E-2</v>
      </c>
      <c r="Q62" s="669"/>
      <c r="R62" s="673"/>
    </row>
    <row r="63" spans="1:18">
      <c r="A63" s="1456">
        <v>2018</v>
      </c>
      <c r="B63" s="1457">
        <v>247.86699999999999</v>
      </c>
      <c r="C63" s="1458">
        <v>248.99100000000001</v>
      </c>
      <c r="D63" s="1458">
        <v>249.554</v>
      </c>
      <c r="E63" s="1458">
        <v>250.54599999999999</v>
      </c>
      <c r="F63" s="1459">
        <v>251.58799999999999</v>
      </c>
      <c r="G63" s="1459">
        <v>251.989</v>
      </c>
      <c r="H63" s="1458">
        <v>252.006</v>
      </c>
      <c r="I63" s="1458">
        <v>252.14599999999999</v>
      </c>
      <c r="J63" s="1459">
        <v>252.43899999999999</v>
      </c>
      <c r="K63" s="1459">
        <v>252.88499999999999</v>
      </c>
      <c r="L63" s="1460">
        <v>252.03800000000001</v>
      </c>
      <c r="M63" s="1461">
        <v>253.2</v>
      </c>
      <c r="N63" s="1462">
        <f>AVERAGE(B63:M63)</f>
        <v>251.27075000000002</v>
      </c>
      <c r="O63" s="1463">
        <f t="shared" ref="O63" si="0">N63/N62-1</f>
        <v>2.509281168407318E-2</v>
      </c>
      <c r="Q63" s="669"/>
      <c r="R63" s="672"/>
    </row>
    <row r="64" spans="1:18" s="670" customFormat="1">
      <c r="A64" s="1464"/>
      <c r="B64" s="1465"/>
      <c r="C64" s="1465"/>
      <c r="D64" s="1465"/>
      <c r="E64" s="1465"/>
      <c r="F64" s="1465"/>
      <c r="G64" s="1465"/>
      <c r="H64" s="1465"/>
      <c r="I64" s="1465"/>
      <c r="J64" s="1465"/>
      <c r="K64" s="1465"/>
      <c r="L64" s="1465"/>
      <c r="M64" s="1465"/>
      <c r="N64" s="1465"/>
      <c r="O64" s="1464"/>
      <c r="Q64" s="671"/>
    </row>
    <row r="65" spans="1:17">
      <c r="A65" s="1466" t="s">
        <v>721</v>
      </c>
      <c r="B65" s="1466"/>
      <c r="C65" s="1466"/>
      <c r="D65" s="1466"/>
      <c r="E65" s="1466"/>
      <c r="F65" s="1466"/>
      <c r="G65" s="1466"/>
      <c r="H65" s="1466"/>
      <c r="I65" s="1466"/>
      <c r="J65" s="1466"/>
      <c r="K65" s="1466"/>
      <c r="L65" s="1466"/>
      <c r="M65" s="1466"/>
      <c r="N65" s="1466"/>
      <c r="O65" s="1466"/>
      <c r="Q65" s="669"/>
    </row>
  </sheetData>
  <mergeCells count="16">
    <mergeCell ref="O2:O3"/>
    <mergeCell ref="A65:O65"/>
    <mergeCell ref="M2:M3"/>
    <mergeCell ref="N2:N3"/>
    <mergeCell ref="G2:G3"/>
    <mergeCell ref="H2:H3"/>
    <mergeCell ref="I2:I3"/>
    <mergeCell ref="J2:J3"/>
    <mergeCell ref="K2:K3"/>
    <mergeCell ref="L2:L3"/>
    <mergeCell ref="F2:F3"/>
    <mergeCell ref="A2:A3"/>
    <mergeCell ref="B2:B3"/>
    <mergeCell ref="C2:C3"/>
    <mergeCell ref="D2:D3"/>
    <mergeCell ref="E2:E3"/>
  </mergeCells>
  <printOptions horizontalCentered="1"/>
  <pageMargins left="0.7" right="0.7" top="1" bottom="1" header="0.5" footer="0.5"/>
  <pageSetup scale="67" orientation="portrait" horizontalDpi="1200" verticalDpi="1200" r:id="rId1"/>
  <headerFooter scaleWithDoc="0">
    <oddHeader>&amp;C&amp;"-,Bold"&amp;10Table 9.1
Consumer Price Index for All Urban Consumers 
(1982–1984=100) Not Seasonally Adjusted</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I56"/>
  <sheetViews>
    <sheetView view="pageLayout" zoomScaleNormal="100" zoomScaleSheetLayoutView="100" workbookViewId="0">
      <selection activeCell="C6" sqref="C6"/>
    </sheetView>
  </sheetViews>
  <sheetFormatPr defaultColWidth="9.140625" defaultRowHeight="12.75"/>
  <cols>
    <col min="1" max="1" width="17.42578125" style="675" customWidth="1"/>
    <col min="2" max="5" width="9.28515625" style="675" customWidth="1"/>
    <col min="6" max="16384" width="9.140625" style="675"/>
  </cols>
  <sheetData>
    <row r="1" spans="1:9" s="679" customFormat="1" ht="15" customHeight="1">
      <c r="A1" s="1467" t="s">
        <v>105</v>
      </c>
      <c r="B1" s="1468" t="s">
        <v>740</v>
      </c>
      <c r="C1" s="1469" t="s">
        <v>739</v>
      </c>
      <c r="D1" s="1470" t="s">
        <v>738</v>
      </c>
      <c r="E1" s="1471"/>
    </row>
    <row r="2" spans="1:9" s="679" customFormat="1">
      <c r="A2" s="1472"/>
      <c r="B2" s="1473"/>
      <c r="C2" s="1474"/>
      <c r="D2" s="1475" t="s">
        <v>737</v>
      </c>
      <c r="E2" s="1476" t="s">
        <v>610</v>
      </c>
    </row>
    <row r="3" spans="1:9" s="678" customFormat="1">
      <c r="A3" s="1477" t="s">
        <v>104</v>
      </c>
      <c r="B3" s="1454">
        <v>86.6</v>
      </c>
      <c r="C3" s="1454">
        <v>96.2</v>
      </c>
      <c r="D3" s="1454">
        <v>63.2</v>
      </c>
      <c r="E3" s="1478">
        <v>93.3</v>
      </c>
    </row>
    <row r="4" spans="1:9">
      <c r="A4" s="1477" t="s">
        <v>103</v>
      </c>
      <c r="B4" s="1454">
        <v>105.4</v>
      </c>
      <c r="C4" s="1454">
        <v>101.1</v>
      </c>
      <c r="D4" s="1454">
        <v>137.5</v>
      </c>
      <c r="E4" s="1478">
        <v>96.6</v>
      </c>
    </row>
    <row r="5" spans="1:9">
      <c r="A5" s="1477" t="s">
        <v>102</v>
      </c>
      <c r="B5" s="1454">
        <v>95.9</v>
      </c>
      <c r="C5" s="1454">
        <v>97.4</v>
      </c>
      <c r="D5" s="1454">
        <v>91.8</v>
      </c>
      <c r="E5" s="1478">
        <v>97.2</v>
      </c>
    </row>
    <row r="6" spans="1:9">
      <c r="A6" s="1477" t="s">
        <v>101</v>
      </c>
      <c r="B6" s="1454">
        <v>86.9</v>
      </c>
      <c r="C6" s="1454">
        <v>94.7</v>
      </c>
      <c r="D6" s="1454">
        <v>63.8</v>
      </c>
      <c r="E6" s="1478">
        <v>93.3</v>
      </c>
    </row>
    <row r="7" spans="1:9">
      <c r="A7" s="1477" t="s">
        <v>100</v>
      </c>
      <c r="B7" s="1479">
        <v>114.4</v>
      </c>
      <c r="C7" s="1479">
        <v>103.6</v>
      </c>
      <c r="D7" s="1479">
        <v>148.4</v>
      </c>
      <c r="E7" s="1478">
        <v>106.8</v>
      </c>
    </row>
    <row r="8" spans="1:9">
      <c r="A8" s="1477" t="s">
        <v>99</v>
      </c>
      <c r="B8" s="1454">
        <v>103</v>
      </c>
      <c r="C8" s="1454">
        <v>99.8</v>
      </c>
      <c r="D8" s="1454">
        <v>117.6</v>
      </c>
      <c r="E8" s="1478">
        <v>98.5</v>
      </c>
    </row>
    <row r="9" spans="1:9">
      <c r="A9" s="1477" t="s">
        <v>98</v>
      </c>
      <c r="B9" s="1454">
        <v>108.7</v>
      </c>
      <c r="C9" s="1454">
        <v>104.5</v>
      </c>
      <c r="D9" s="1454">
        <v>115.3</v>
      </c>
      <c r="E9" s="1478">
        <v>109.1</v>
      </c>
    </row>
    <row r="10" spans="1:9">
      <c r="A10" s="1477" t="s">
        <v>97</v>
      </c>
      <c r="B10" s="1454">
        <v>100.2</v>
      </c>
      <c r="C10" s="1454">
        <v>99.1</v>
      </c>
      <c r="D10" s="1454">
        <v>97.1</v>
      </c>
      <c r="E10" s="1478">
        <v>103.2</v>
      </c>
    </row>
    <row r="11" spans="1:9">
      <c r="A11" s="1477" t="s">
        <v>96</v>
      </c>
      <c r="B11" s="1454">
        <v>115.9</v>
      </c>
      <c r="C11" s="1454">
        <v>105.4</v>
      </c>
      <c r="D11" s="1454">
        <v>145.30000000000001</v>
      </c>
      <c r="E11" s="1478">
        <v>110.6</v>
      </c>
    </row>
    <row r="12" spans="1:9">
      <c r="A12" s="1477" t="s">
        <v>95</v>
      </c>
      <c r="B12" s="1454">
        <v>99.7</v>
      </c>
      <c r="C12" s="1454">
        <v>98.3</v>
      </c>
      <c r="D12" s="1454">
        <v>106.1</v>
      </c>
      <c r="E12" s="1478">
        <v>97</v>
      </c>
    </row>
    <row r="13" spans="1:9">
      <c r="A13" s="1477" t="s">
        <v>94</v>
      </c>
      <c r="B13" s="1454">
        <v>92.1</v>
      </c>
      <c r="C13" s="1454">
        <v>96.7</v>
      </c>
      <c r="D13" s="1454">
        <v>81.2</v>
      </c>
      <c r="E13" s="1478">
        <v>94.7</v>
      </c>
    </row>
    <row r="14" spans="1:9">
      <c r="A14" s="1477" t="s">
        <v>93</v>
      </c>
      <c r="B14" s="1454">
        <v>118.4</v>
      </c>
      <c r="C14" s="1454">
        <v>110.5</v>
      </c>
      <c r="D14" s="1454">
        <v>157.4</v>
      </c>
      <c r="E14" s="1478">
        <v>103.5</v>
      </c>
    </row>
    <row r="15" spans="1:9">
      <c r="A15" s="1477" t="s">
        <v>92</v>
      </c>
      <c r="B15" s="1454">
        <v>93</v>
      </c>
      <c r="C15" s="1454">
        <v>98.1</v>
      </c>
      <c r="D15" s="1454">
        <v>77.599999999999994</v>
      </c>
      <c r="E15" s="1478">
        <v>97.5</v>
      </c>
    </row>
    <row r="16" spans="1:9">
      <c r="A16" s="1477" t="s">
        <v>115</v>
      </c>
      <c r="B16" s="1454">
        <v>98.9</v>
      </c>
      <c r="C16" s="1454">
        <v>98.9</v>
      </c>
      <c r="D16" s="1454">
        <v>98.4</v>
      </c>
      <c r="E16" s="1478">
        <v>99.2</v>
      </c>
      <c r="I16" s="676"/>
    </row>
    <row r="17" spans="1:5">
      <c r="A17" s="1477" t="s">
        <v>90</v>
      </c>
      <c r="B17" s="1454">
        <v>90.3</v>
      </c>
      <c r="C17" s="1454">
        <v>96.8</v>
      </c>
      <c r="D17" s="1454">
        <v>73.900000000000006</v>
      </c>
      <c r="E17" s="1478">
        <v>93.5</v>
      </c>
    </row>
    <row r="18" spans="1:5">
      <c r="A18" s="1477" t="s">
        <v>89</v>
      </c>
      <c r="B18" s="1454">
        <v>90.2</v>
      </c>
      <c r="C18" s="1454">
        <v>95.2</v>
      </c>
      <c r="D18" s="1454">
        <v>75.099999999999994</v>
      </c>
      <c r="E18" s="1478">
        <v>91.8</v>
      </c>
    </row>
    <row r="19" spans="1:5">
      <c r="A19" s="1477" t="s">
        <v>88</v>
      </c>
      <c r="B19" s="1454">
        <v>90.5</v>
      </c>
      <c r="C19" s="1454">
        <v>95.8</v>
      </c>
      <c r="D19" s="1454">
        <v>74.599999999999994</v>
      </c>
      <c r="E19" s="1478">
        <v>93.7</v>
      </c>
    </row>
    <row r="20" spans="1:5">
      <c r="A20" s="1477" t="s">
        <v>87</v>
      </c>
      <c r="B20" s="1454">
        <v>87.8</v>
      </c>
      <c r="C20" s="1454">
        <v>94.3</v>
      </c>
      <c r="D20" s="1454">
        <v>67.099999999999994</v>
      </c>
      <c r="E20" s="1478">
        <v>93.1</v>
      </c>
    </row>
    <row r="21" spans="1:5">
      <c r="A21" s="1477" t="s">
        <v>86</v>
      </c>
      <c r="B21" s="1454">
        <v>90.4</v>
      </c>
      <c r="C21" s="1454">
        <v>96.5</v>
      </c>
      <c r="D21" s="1454">
        <v>76.2</v>
      </c>
      <c r="E21" s="1478">
        <v>93.3</v>
      </c>
    </row>
    <row r="22" spans="1:5">
      <c r="A22" s="1477" t="s">
        <v>85</v>
      </c>
      <c r="B22" s="1454">
        <v>98.4</v>
      </c>
      <c r="C22" s="1454">
        <v>98.5</v>
      </c>
      <c r="D22" s="1454">
        <v>94.4</v>
      </c>
      <c r="E22" s="1478">
        <v>100.5</v>
      </c>
    </row>
    <row r="23" spans="1:5">
      <c r="A23" s="1477" t="s">
        <v>84</v>
      </c>
      <c r="B23" s="1454">
        <v>109.5</v>
      </c>
      <c r="C23" s="1454">
        <v>103.4</v>
      </c>
      <c r="D23" s="1454">
        <v>122</v>
      </c>
      <c r="E23" s="1478">
        <v>107</v>
      </c>
    </row>
    <row r="24" spans="1:5">
      <c r="A24" s="1477" t="s">
        <v>83</v>
      </c>
      <c r="B24" s="1454">
        <v>107.8</v>
      </c>
      <c r="C24" s="1454">
        <v>101.1</v>
      </c>
      <c r="D24" s="1454">
        <v>122.9</v>
      </c>
      <c r="E24" s="1478">
        <v>105.8</v>
      </c>
    </row>
    <row r="25" spans="1:5">
      <c r="A25" s="1477" t="s">
        <v>82</v>
      </c>
      <c r="B25" s="1454">
        <v>93.3</v>
      </c>
      <c r="C25" s="1454">
        <v>97.3</v>
      </c>
      <c r="D25" s="1454">
        <v>81</v>
      </c>
      <c r="E25" s="1478">
        <v>96.3</v>
      </c>
    </row>
    <row r="26" spans="1:5">
      <c r="A26" s="1477" t="s">
        <v>81</v>
      </c>
      <c r="B26" s="1454">
        <v>97.5</v>
      </c>
      <c r="C26" s="1454">
        <v>100.9</v>
      </c>
      <c r="D26" s="1454">
        <v>95.4</v>
      </c>
      <c r="E26" s="1478">
        <v>94.9</v>
      </c>
    </row>
    <row r="27" spans="1:5">
      <c r="A27" s="1477" t="s">
        <v>80</v>
      </c>
      <c r="B27" s="1454">
        <v>86.4</v>
      </c>
      <c r="C27" s="1454">
        <v>93.8</v>
      </c>
      <c r="D27" s="1454">
        <v>65</v>
      </c>
      <c r="E27" s="1478">
        <v>93.3</v>
      </c>
    </row>
    <row r="28" spans="1:5">
      <c r="A28" s="1477" t="s">
        <v>79</v>
      </c>
      <c r="B28" s="1454">
        <v>89.5</v>
      </c>
      <c r="C28" s="1454">
        <v>95.3</v>
      </c>
      <c r="D28" s="1454">
        <v>73.099999999999994</v>
      </c>
      <c r="E28" s="1478">
        <v>92.6</v>
      </c>
    </row>
    <row r="29" spans="1:5">
      <c r="A29" s="1477" t="s">
        <v>78</v>
      </c>
      <c r="B29" s="1454">
        <v>94.1</v>
      </c>
      <c r="C29" s="1454">
        <v>98.9</v>
      </c>
      <c r="D29" s="1454">
        <v>80.900000000000006</v>
      </c>
      <c r="E29" s="1478">
        <v>95.6</v>
      </c>
    </row>
    <row r="30" spans="1:5">
      <c r="A30" s="1477" t="s">
        <v>77</v>
      </c>
      <c r="B30" s="1454">
        <v>90.5</v>
      </c>
      <c r="C30" s="1454">
        <v>95.6</v>
      </c>
      <c r="D30" s="1454">
        <v>76.2</v>
      </c>
      <c r="E30" s="1478">
        <v>92</v>
      </c>
    </row>
    <row r="31" spans="1:5">
      <c r="A31" s="1477" t="s">
        <v>76</v>
      </c>
      <c r="B31" s="1454">
        <v>97.4</v>
      </c>
      <c r="C31" s="1454">
        <v>96.1</v>
      </c>
      <c r="D31" s="1454">
        <v>94.7</v>
      </c>
      <c r="E31" s="1478">
        <v>101.1</v>
      </c>
    </row>
    <row r="32" spans="1:5">
      <c r="A32" s="1477" t="s">
        <v>75</v>
      </c>
      <c r="B32" s="1454">
        <v>105.9</v>
      </c>
      <c r="C32" s="1454">
        <v>100.4</v>
      </c>
      <c r="D32" s="1454">
        <v>118.3</v>
      </c>
      <c r="E32" s="1478">
        <v>104.4</v>
      </c>
    </row>
    <row r="33" spans="1:5">
      <c r="A33" s="1477" t="s">
        <v>74</v>
      </c>
      <c r="B33" s="1454">
        <v>113.2</v>
      </c>
      <c r="C33" s="1454">
        <v>102.7</v>
      </c>
      <c r="D33" s="1454">
        <v>132.5</v>
      </c>
      <c r="E33" s="1478">
        <v>113.4</v>
      </c>
    </row>
    <row r="34" spans="1:5">
      <c r="A34" s="1477" t="s">
        <v>73</v>
      </c>
      <c r="B34" s="1454">
        <v>93.6</v>
      </c>
      <c r="C34" s="1454">
        <v>97</v>
      </c>
      <c r="D34" s="1454">
        <v>80.2</v>
      </c>
      <c r="E34" s="1478">
        <v>99.8</v>
      </c>
    </row>
    <row r="35" spans="1:5">
      <c r="A35" s="1477" t="s">
        <v>72</v>
      </c>
      <c r="B35" s="1454">
        <v>115.6</v>
      </c>
      <c r="C35" s="1454">
        <v>109</v>
      </c>
      <c r="D35" s="1454">
        <v>133.19999999999999</v>
      </c>
      <c r="E35" s="1478">
        <v>111.6</v>
      </c>
    </row>
    <row r="36" spans="1:5">
      <c r="A36" s="1477" t="s">
        <v>71</v>
      </c>
      <c r="B36" s="1454">
        <v>90.9</v>
      </c>
      <c r="C36" s="1454">
        <v>96.3</v>
      </c>
      <c r="D36" s="1454">
        <v>78.599999999999994</v>
      </c>
      <c r="E36" s="1478">
        <v>93.3</v>
      </c>
    </row>
    <row r="37" spans="1:5">
      <c r="A37" s="1477" t="s">
        <v>70</v>
      </c>
      <c r="B37" s="1454">
        <v>91.5</v>
      </c>
      <c r="C37" s="1454">
        <v>95</v>
      </c>
      <c r="D37" s="1454">
        <v>82.8</v>
      </c>
      <c r="E37" s="1478">
        <v>91.6</v>
      </c>
    </row>
    <row r="38" spans="1:5">
      <c r="A38" s="1477" t="s">
        <v>69</v>
      </c>
      <c r="B38" s="1454">
        <v>89.3</v>
      </c>
      <c r="C38" s="1454">
        <v>96.1</v>
      </c>
      <c r="D38" s="1454">
        <v>72.8</v>
      </c>
      <c r="E38" s="1478">
        <v>91.9</v>
      </c>
    </row>
    <row r="39" spans="1:5">
      <c r="A39" s="1477" t="s">
        <v>68</v>
      </c>
      <c r="B39" s="1454">
        <v>89</v>
      </c>
      <c r="C39" s="1454">
        <v>95.5</v>
      </c>
      <c r="D39" s="1454">
        <v>70.099999999999994</v>
      </c>
      <c r="E39" s="1478">
        <v>93.3</v>
      </c>
    </row>
    <row r="40" spans="1:5">
      <c r="A40" s="1477" t="s">
        <v>67</v>
      </c>
      <c r="B40" s="1454">
        <v>99.8</v>
      </c>
      <c r="C40" s="1454">
        <v>98.9</v>
      </c>
      <c r="D40" s="1454">
        <v>106</v>
      </c>
      <c r="E40" s="1478">
        <v>97.2</v>
      </c>
    </row>
    <row r="41" spans="1:5">
      <c r="A41" s="1477" t="s">
        <v>66</v>
      </c>
      <c r="B41" s="1454">
        <v>98.4</v>
      </c>
      <c r="C41" s="1454">
        <v>99.4</v>
      </c>
      <c r="D41" s="1454">
        <v>88.8</v>
      </c>
      <c r="E41" s="1478">
        <v>102.7</v>
      </c>
    </row>
    <row r="42" spans="1:5">
      <c r="A42" s="1477" t="s">
        <v>65</v>
      </c>
      <c r="B42" s="1454">
        <v>99.6</v>
      </c>
      <c r="C42" s="1454">
        <v>98.3</v>
      </c>
      <c r="D42" s="1454">
        <v>100.6</v>
      </c>
      <c r="E42" s="1478">
        <v>100.3</v>
      </c>
    </row>
    <row r="43" spans="1:5">
      <c r="A43" s="1477" t="s">
        <v>64</v>
      </c>
      <c r="B43" s="1454">
        <v>90.3</v>
      </c>
      <c r="C43" s="1454">
        <v>96.7</v>
      </c>
      <c r="D43" s="1454">
        <v>77.099999999999994</v>
      </c>
      <c r="E43" s="1478">
        <v>93.3</v>
      </c>
    </row>
    <row r="44" spans="1:5">
      <c r="A44" s="1477" t="s">
        <v>63</v>
      </c>
      <c r="B44" s="1454">
        <v>88.3</v>
      </c>
      <c r="C44" s="1454">
        <v>94.9</v>
      </c>
      <c r="D44" s="1454">
        <v>69.3</v>
      </c>
      <c r="E44" s="1478">
        <v>91.5</v>
      </c>
    </row>
    <row r="45" spans="1:5">
      <c r="A45" s="1477" t="s">
        <v>62</v>
      </c>
      <c r="B45" s="1454">
        <v>90.2</v>
      </c>
      <c r="C45" s="1454">
        <v>96.2</v>
      </c>
      <c r="D45" s="1454">
        <v>75.8</v>
      </c>
      <c r="E45" s="1478">
        <v>93.3</v>
      </c>
    </row>
    <row r="46" spans="1:5">
      <c r="A46" s="1477" t="s">
        <v>61</v>
      </c>
      <c r="B46" s="1454">
        <v>96.9</v>
      </c>
      <c r="C46" s="1454">
        <v>97.2</v>
      </c>
      <c r="D46" s="1454">
        <v>93.7</v>
      </c>
      <c r="E46" s="1478">
        <v>98.6</v>
      </c>
    </row>
    <row r="47" spans="1:5" s="677" customFormat="1">
      <c r="A47" s="1480" t="s">
        <v>60</v>
      </c>
      <c r="B47" s="1481">
        <v>97.3</v>
      </c>
      <c r="C47" s="1481">
        <v>96.7</v>
      </c>
      <c r="D47" s="1481">
        <v>94.3</v>
      </c>
      <c r="E47" s="1482">
        <v>100.3</v>
      </c>
    </row>
    <row r="48" spans="1:5">
      <c r="A48" s="1477" t="s">
        <v>59</v>
      </c>
      <c r="B48" s="1454">
        <v>101.6</v>
      </c>
      <c r="C48" s="1454">
        <v>98.4</v>
      </c>
      <c r="D48" s="1454">
        <v>113.2</v>
      </c>
      <c r="E48" s="1478">
        <v>100.3</v>
      </c>
    </row>
    <row r="49" spans="1:5">
      <c r="A49" s="1477" t="s">
        <v>58</v>
      </c>
      <c r="B49" s="1454">
        <v>102.3</v>
      </c>
      <c r="C49" s="1454">
        <v>99.6</v>
      </c>
      <c r="D49" s="1454">
        <v>109.7</v>
      </c>
      <c r="E49" s="1478">
        <v>100.8</v>
      </c>
    </row>
    <row r="50" spans="1:5">
      <c r="A50" s="1477" t="s">
        <v>57</v>
      </c>
      <c r="B50" s="1454">
        <v>105.5</v>
      </c>
      <c r="C50" s="1454">
        <v>103.7</v>
      </c>
      <c r="D50" s="1454">
        <v>116.1</v>
      </c>
      <c r="E50" s="1478">
        <v>101.9</v>
      </c>
    </row>
    <row r="51" spans="1:5">
      <c r="A51" s="1477" t="s">
        <v>56</v>
      </c>
      <c r="B51" s="1454">
        <v>87.6</v>
      </c>
      <c r="C51" s="1454">
        <v>94.4</v>
      </c>
      <c r="D51" s="1454">
        <v>63.2</v>
      </c>
      <c r="E51" s="1478">
        <v>94.9</v>
      </c>
    </row>
    <row r="52" spans="1:5">
      <c r="A52" s="1477" t="s">
        <v>55</v>
      </c>
      <c r="B52" s="1454">
        <v>92.8</v>
      </c>
      <c r="C52" s="1454">
        <v>95.9</v>
      </c>
      <c r="D52" s="1454">
        <v>84.8</v>
      </c>
      <c r="E52" s="1478">
        <v>93.4</v>
      </c>
    </row>
    <row r="53" spans="1:5">
      <c r="A53" s="1483" t="s">
        <v>54</v>
      </c>
      <c r="B53" s="1458">
        <v>96.7</v>
      </c>
      <c r="C53" s="1458">
        <v>98.7</v>
      </c>
      <c r="D53" s="1458">
        <v>92.9</v>
      </c>
      <c r="E53" s="1484">
        <v>96.1</v>
      </c>
    </row>
    <row r="54" spans="1:5">
      <c r="A54" s="1485"/>
      <c r="B54" s="1486"/>
      <c r="C54" s="1486"/>
      <c r="D54" s="1487"/>
      <c r="E54" s="1487"/>
    </row>
    <row r="55" spans="1:5">
      <c r="A55" s="1488" t="s">
        <v>736</v>
      </c>
      <c r="B55" s="1488"/>
      <c r="C55" s="1488"/>
      <c r="D55" s="1488"/>
      <c r="E55" s="1488"/>
    </row>
    <row r="56" spans="1:5">
      <c r="A56" s="676"/>
    </row>
  </sheetData>
  <mergeCells count="5">
    <mergeCell ref="A55:E55"/>
    <mergeCell ref="D1:E1"/>
    <mergeCell ref="C1:C2"/>
    <mergeCell ref="B1:B2"/>
    <mergeCell ref="A1:A2"/>
  </mergeCells>
  <printOptions horizontalCentered="1"/>
  <pageMargins left="0.7" right="0.7" top="1" bottom="1" header="0.5" footer="0.5"/>
  <pageSetup scale="94" fitToWidth="0" orientation="portrait" r:id="rId1"/>
  <headerFooter scaleWithDoc="0" alignWithMargins="0">
    <oddHeader>&amp;C&amp;"-,Bold"&amp;10Table 9.2
Regional Price Parities by State, 2016</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P87"/>
  <sheetViews>
    <sheetView view="pageLayout" zoomScale="80" zoomScaleNormal="110" zoomScaleSheetLayoutView="100" zoomScalePageLayoutView="80" workbookViewId="0">
      <selection activeCell="G14" sqref="G14"/>
    </sheetView>
  </sheetViews>
  <sheetFormatPr defaultColWidth="11.42578125" defaultRowHeight="12.75"/>
  <cols>
    <col min="1" max="1" width="18.42578125" style="680" customWidth="1"/>
    <col min="2" max="2" width="12.85546875" style="684" bestFit="1" customWidth="1"/>
    <col min="3" max="3" width="12" style="684" bestFit="1" customWidth="1"/>
    <col min="4" max="4" width="7.85546875" style="680" customWidth="1"/>
    <col min="5" max="5" width="9.85546875" style="681" customWidth="1"/>
    <col min="6" max="6" width="7.42578125" style="680" customWidth="1"/>
    <col min="7" max="7" width="12" style="683" bestFit="1" customWidth="1"/>
    <col min="8" max="8" width="7.7109375" style="682" customWidth="1"/>
    <col min="9" max="9" width="5.7109375" style="680" customWidth="1"/>
    <col min="10" max="10" width="11.42578125" style="680"/>
    <col min="11" max="11" width="9.85546875" style="681" hidden="1" customWidth="1"/>
    <col min="12" max="12" width="5.42578125" style="680" hidden="1" customWidth="1"/>
    <col min="13" max="16384" width="11.42578125" style="680"/>
  </cols>
  <sheetData>
    <row r="1" spans="1:12" s="692" customFormat="1" ht="14.25" customHeight="1">
      <c r="A1" s="1489"/>
      <c r="B1" s="1490" t="s">
        <v>751</v>
      </c>
      <c r="C1" s="1491"/>
      <c r="D1" s="1491"/>
      <c r="E1" s="1491"/>
      <c r="F1" s="1492"/>
      <c r="G1" s="1490" t="s">
        <v>750</v>
      </c>
      <c r="H1" s="1491"/>
      <c r="I1" s="1492"/>
    </row>
    <row r="2" spans="1:12" s="692" customFormat="1" ht="26.25" customHeight="1">
      <c r="A2" s="1493" t="s">
        <v>749</v>
      </c>
      <c r="B2" s="1494">
        <v>2014</v>
      </c>
      <c r="C2" s="1495">
        <v>2017</v>
      </c>
      <c r="D2" s="1496" t="s">
        <v>645</v>
      </c>
      <c r="E2" s="1497" t="s">
        <v>748</v>
      </c>
      <c r="F2" s="1498"/>
      <c r="G2" s="1499">
        <v>2017</v>
      </c>
      <c r="H2" s="1500" t="s">
        <v>747</v>
      </c>
      <c r="I2" s="1501"/>
      <c r="K2" s="1168"/>
      <c r="L2" s="1168"/>
    </row>
    <row r="3" spans="1:12" s="692" customFormat="1" ht="14.1" customHeight="1">
      <c r="A3" s="1502"/>
      <c r="B3" s="1503"/>
      <c r="C3" s="1504"/>
      <c r="D3" s="1505"/>
      <c r="E3" s="1506" t="s">
        <v>746</v>
      </c>
      <c r="F3" s="1507" t="s">
        <v>112</v>
      </c>
      <c r="G3" s="1508"/>
      <c r="H3" s="1509">
        <v>2017</v>
      </c>
      <c r="I3" s="1507" t="s">
        <v>112</v>
      </c>
      <c r="K3" s="712" t="s">
        <v>745</v>
      </c>
      <c r="L3" s="711" t="s">
        <v>112</v>
      </c>
    </row>
    <row r="4" spans="1:12" ht="14.1" customHeight="1">
      <c r="A4" s="1510"/>
      <c r="B4" s="1511"/>
      <c r="C4" s="1512"/>
      <c r="D4" s="1513"/>
      <c r="E4" s="1514"/>
      <c r="F4" s="1515"/>
      <c r="G4" s="1516"/>
      <c r="H4" s="1517"/>
      <c r="I4" s="1518"/>
      <c r="K4" s="710"/>
      <c r="L4" s="709"/>
    </row>
    <row r="5" spans="1:12" ht="14.1" customHeight="1">
      <c r="A5" s="1519" t="s">
        <v>111</v>
      </c>
      <c r="B5" s="1520">
        <v>318386421</v>
      </c>
      <c r="C5" s="1521">
        <v>325147121</v>
      </c>
      <c r="D5" s="1522" t="s">
        <v>131</v>
      </c>
      <c r="E5" s="1523">
        <v>7.0285700842007692E-3</v>
      </c>
      <c r="F5" s="1522" t="s">
        <v>131</v>
      </c>
      <c r="G5" s="1524">
        <v>120062818</v>
      </c>
      <c r="H5" s="1525">
        <v>2.65</v>
      </c>
      <c r="I5" s="1526" t="s">
        <v>131</v>
      </c>
      <c r="K5" s="705" t="e">
        <f>((C5-#REF!)/(#REF!))</f>
        <v>#REF!</v>
      </c>
      <c r="L5" s="680" t="s">
        <v>517</v>
      </c>
    </row>
    <row r="6" spans="1:12" ht="14.1" customHeight="1">
      <c r="A6" s="1527"/>
      <c r="B6" s="1528"/>
      <c r="C6" s="1529"/>
      <c r="D6" s="1513"/>
      <c r="E6" s="1530"/>
      <c r="F6" s="1531"/>
      <c r="G6" s="1532"/>
      <c r="H6" s="1525"/>
      <c r="I6" s="1531"/>
      <c r="K6" s="705"/>
    </row>
    <row r="7" spans="1:12" ht="14.1" customHeight="1">
      <c r="A7" s="1519" t="s">
        <v>744</v>
      </c>
      <c r="B7" s="1528">
        <v>23167729</v>
      </c>
      <c r="C7" s="1533">
        <v>24184624</v>
      </c>
      <c r="D7" s="1522" t="s">
        <v>131</v>
      </c>
      <c r="E7" s="1523">
        <v>1.4421920155770929E-2</v>
      </c>
      <c r="F7" s="1522" t="s">
        <v>131</v>
      </c>
      <c r="G7" s="1534">
        <v>8803967</v>
      </c>
      <c r="H7" s="1525">
        <v>2.7470143856740945</v>
      </c>
      <c r="I7" s="1526" t="s">
        <v>131</v>
      </c>
      <c r="J7" s="706"/>
      <c r="K7" s="705" t="e">
        <f>((C7-#REF!)/(#REF!))</f>
        <v>#REF!</v>
      </c>
      <c r="L7" s="708" t="s">
        <v>131</v>
      </c>
    </row>
    <row r="8" spans="1:12" ht="14.1" customHeight="1">
      <c r="A8" s="1519" t="s">
        <v>102</v>
      </c>
      <c r="B8" s="1535">
        <v>6733840</v>
      </c>
      <c r="C8" s="1533">
        <v>7048876</v>
      </c>
      <c r="D8" s="1513">
        <v>14</v>
      </c>
      <c r="E8" s="1523">
        <v>1.5357604707122885E-2</v>
      </c>
      <c r="F8" s="1531">
        <v>9</v>
      </c>
      <c r="G8" s="1536">
        <v>2552972</v>
      </c>
      <c r="H8" s="1525">
        <v>2.69</v>
      </c>
      <c r="I8" s="1531">
        <v>10</v>
      </c>
      <c r="J8" s="706"/>
      <c r="K8" s="705" t="e">
        <f>((C8-#REF!)/(#REF!))</f>
        <v>#REF!</v>
      </c>
      <c r="L8" s="680" t="e">
        <f t="shared" ref="L8:L15" si="0">RANK(K8,K$8:K$60)</f>
        <v>#REF!</v>
      </c>
    </row>
    <row r="9" spans="1:12" ht="14.1" customHeight="1">
      <c r="A9" s="1519" t="s">
        <v>99</v>
      </c>
      <c r="B9" s="1535">
        <v>5351218</v>
      </c>
      <c r="C9" s="1533">
        <v>5615902</v>
      </c>
      <c r="D9" s="1513">
        <v>21</v>
      </c>
      <c r="E9" s="1523">
        <v>1.6222857084208897E-2</v>
      </c>
      <c r="F9" s="1531">
        <v>8</v>
      </c>
      <c r="G9" s="1536">
        <v>2139207</v>
      </c>
      <c r="H9" s="1525">
        <v>2.57</v>
      </c>
      <c r="I9" s="1531">
        <v>22</v>
      </c>
      <c r="J9" s="706"/>
      <c r="K9" s="705" t="e">
        <f>((C9-#REF!)/(#REF!))</f>
        <v>#REF!</v>
      </c>
      <c r="L9" s="680" t="e">
        <f t="shared" si="0"/>
        <v>#REF!</v>
      </c>
    </row>
    <row r="10" spans="1:12" ht="14.1" customHeight="1">
      <c r="A10" s="1519" t="s">
        <v>92</v>
      </c>
      <c r="B10" s="1535">
        <v>1631479</v>
      </c>
      <c r="C10" s="1533">
        <v>1718904</v>
      </c>
      <c r="D10" s="1513">
        <v>39</v>
      </c>
      <c r="E10" s="1523">
        <v>1.7552232341561114E-2</v>
      </c>
      <c r="F10" s="1531">
        <v>4</v>
      </c>
      <c r="G10" s="1536">
        <v>625135</v>
      </c>
      <c r="H10" s="1525">
        <v>2.7</v>
      </c>
      <c r="I10" s="1531">
        <v>8</v>
      </c>
      <c r="J10" s="706"/>
      <c r="K10" s="705" t="e">
        <f>((C10-#REF!)/(#REF!))</f>
        <v>#REF!</v>
      </c>
      <c r="L10" s="680" t="e">
        <f t="shared" si="0"/>
        <v>#REF!</v>
      </c>
    </row>
    <row r="11" spans="1:12" ht="14.1" customHeight="1">
      <c r="A11" s="1519" t="s">
        <v>78</v>
      </c>
      <c r="B11" s="1535">
        <v>1021891</v>
      </c>
      <c r="C11" s="1533">
        <v>1053090</v>
      </c>
      <c r="D11" s="1513">
        <v>44</v>
      </c>
      <c r="E11" s="1523">
        <v>1.0075037219849259E-2</v>
      </c>
      <c r="F11" s="1531">
        <v>14</v>
      </c>
      <c r="G11" s="1536">
        <v>423091</v>
      </c>
      <c r="H11" s="1525">
        <v>2.41</v>
      </c>
      <c r="I11" s="1531">
        <v>46</v>
      </c>
      <c r="J11" s="706"/>
      <c r="K11" s="705" t="e">
        <f>((C11-#REF!)/(#REF!))</f>
        <v>#REF!</v>
      </c>
      <c r="L11" s="680" t="e">
        <f t="shared" si="0"/>
        <v>#REF!</v>
      </c>
    </row>
    <row r="12" spans="1:12" ht="14.1" customHeight="1">
      <c r="A12" s="1519" t="s">
        <v>76</v>
      </c>
      <c r="B12" s="1535">
        <v>2819012</v>
      </c>
      <c r="C12" s="1537">
        <v>2972405</v>
      </c>
      <c r="D12" s="1513">
        <v>34</v>
      </c>
      <c r="E12" s="1523">
        <v>1.7818529208424971E-2</v>
      </c>
      <c r="F12" s="1531">
        <v>3</v>
      </c>
      <c r="G12" s="1536">
        <v>1094613</v>
      </c>
      <c r="H12" s="1525">
        <v>2.7</v>
      </c>
      <c r="I12" s="1531">
        <v>8</v>
      </c>
      <c r="J12" s="706"/>
      <c r="K12" s="705" t="e">
        <f>((C12-#REF!)/(#REF!))</f>
        <v>#REF!</v>
      </c>
      <c r="L12" s="680" t="e">
        <f t="shared" si="0"/>
        <v>#REF!</v>
      </c>
    </row>
    <row r="13" spans="1:12" ht="14.1" customHeight="1">
      <c r="A13" s="1519" t="s">
        <v>73</v>
      </c>
      <c r="B13" s="1535">
        <v>2090342</v>
      </c>
      <c r="C13" s="1533">
        <v>2093395</v>
      </c>
      <c r="D13" s="1513">
        <v>36</v>
      </c>
      <c r="E13" s="1523">
        <v>4.8660536180977765E-4</v>
      </c>
      <c r="F13" s="1531">
        <v>42</v>
      </c>
      <c r="G13" s="1536">
        <v>767705</v>
      </c>
      <c r="H13" s="1525">
        <v>2.66</v>
      </c>
      <c r="I13" s="1531">
        <v>13</v>
      </c>
      <c r="J13" s="706"/>
      <c r="K13" s="705" t="e">
        <f>((C13-#REF!)/(#REF!))</f>
        <v>#REF!</v>
      </c>
      <c r="L13" s="680" t="e">
        <f t="shared" si="0"/>
        <v>#REF!</v>
      </c>
    </row>
    <row r="14" spans="1:12" s="692" customFormat="1" ht="14.1" customHeight="1">
      <c r="A14" s="1538" t="s">
        <v>60</v>
      </c>
      <c r="B14" s="1539">
        <v>2937399</v>
      </c>
      <c r="C14" s="1540">
        <v>3103118</v>
      </c>
      <c r="D14" s="1541">
        <v>31</v>
      </c>
      <c r="E14" s="1542">
        <v>1.8462671472079473E-2</v>
      </c>
      <c r="F14" s="1543">
        <v>1</v>
      </c>
      <c r="G14" s="1544">
        <v>975448</v>
      </c>
      <c r="H14" s="1545">
        <v>3.13</v>
      </c>
      <c r="I14" s="1543">
        <v>1</v>
      </c>
      <c r="J14" s="706"/>
      <c r="K14" s="707" t="e">
        <f>((C14-#REF!)/(#REF!))</f>
        <v>#REF!</v>
      </c>
      <c r="L14" s="692" t="e">
        <f t="shared" si="0"/>
        <v>#REF!</v>
      </c>
    </row>
    <row r="15" spans="1:12" ht="14.1" customHeight="1">
      <c r="A15" s="1519" t="s">
        <v>54</v>
      </c>
      <c r="B15" s="1535">
        <v>582548</v>
      </c>
      <c r="C15" s="1533">
        <v>578934</v>
      </c>
      <c r="D15" s="1513">
        <v>51</v>
      </c>
      <c r="E15" s="1523">
        <v>-2.0722179988961198E-3</v>
      </c>
      <c r="F15" s="1531">
        <v>49</v>
      </c>
      <c r="G15" s="1536">
        <v>225796</v>
      </c>
      <c r="H15" s="1525">
        <v>2.5</v>
      </c>
      <c r="I15" s="1531">
        <v>35</v>
      </c>
      <c r="J15" s="706"/>
      <c r="K15" s="705" t="e">
        <f>((C15-#REF!)/(#REF!))</f>
        <v>#REF!</v>
      </c>
      <c r="L15" s="680" t="e">
        <f t="shared" si="0"/>
        <v>#REF!</v>
      </c>
    </row>
    <row r="16" spans="1:12" ht="14.1" customHeight="1">
      <c r="A16" s="1519"/>
      <c r="B16" s="1528"/>
      <c r="C16" s="1528"/>
      <c r="D16" s="1513"/>
      <c r="E16" s="1523"/>
      <c r="F16" s="1531"/>
      <c r="G16" s="1546"/>
      <c r="H16" s="1525"/>
      <c r="I16" s="1531"/>
      <c r="K16" s="705"/>
    </row>
    <row r="17" spans="1:12" ht="14.1" customHeight="1">
      <c r="A17" s="1519" t="s">
        <v>743</v>
      </c>
      <c r="B17" s="1528"/>
      <c r="C17" s="1528"/>
      <c r="D17" s="1513"/>
      <c r="E17" s="1523"/>
      <c r="F17" s="1531"/>
      <c r="G17" s="1546"/>
      <c r="H17" s="1525"/>
      <c r="I17" s="1531"/>
      <c r="K17" s="705"/>
    </row>
    <row r="18" spans="1:12" ht="14.1" customHeight="1">
      <c r="A18" s="1519" t="s">
        <v>104</v>
      </c>
      <c r="B18" s="1535">
        <v>4842481</v>
      </c>
      <c r="C18" s="1533">
        <v>4875120</v>
      </c>
      <c r="D18" s="1513">
        <v>24</v>
      </c>
      <c r="E18" s="1523">
        <v>2.2416844370400923E-3</v>
      </c>
      <c r="F18" s="1531">
        <v>33</v>
      </c>
      <c r="G18" s="1536">
        <v>1841665</v>
      </c>
      <c r="H18" s="1525">
        <v>2.58</v>
      </c>
      <c r="I18" s="1531">
        <v>21</v>
      </c>
      <c r="K18" s="705" t="e">
        <f>((C18-#REF!)/(#REF!))</f>
        <v>#REF!</v>
      </c>
      <c r="L18" s="680" t="e">
        <f t="shared" ref="L18:L60" si="1">RANK(K18,K$8:K$60)</f>
        <v>#REF!</v>
      </c>
    </row>
    <row r="19" spans="1:12" ht="14.1" customHeight="1">
      <c r="A19" s="1519" t="s">
        <v>103</v>
      </c>
      <c r="B19" s="1535">
        <v>736307</v>
      </c>
      <c r="C19" s="1533">
        <v>739786</v>
      </c>
      <c r="D19" s="1513">
        <v>48</v>
      </c>
      <c r="E19" s="1523">
        <v>1.572503042244211E-3</v>
      </c>
      <c r="F19" s="1531">
        <v>37</v>
      </c>
      <c r="G19" s="1536">
        <v>250741</v>
      </c>
      <c r="H19" s="1525">
        <v>2.84</v>
      </c>
      <c r="I19" s="1531">
        <v>5</v>
      </c>
      <c r="K19" s="705" t="e">
        <f>((C19-#REF!)/(#REF!))</f>
        <v>#REF!</v>
      </c>
      <c r="L19" s="680" t="e">
        <f t="shared" si="1"/>
        <v>#REF!</v>
      </c>
    </row>
    <row r="20" spans="1:12" ht="14.1" customHeight="1">
      <c r="A20" s="1519" t="s">
        <v>101</v>
      </c>
      <c r="B20" s="1535">
        <v>2967726</v>
      </c>
      <c r="C20" s="1533">
        <v>3002997</v>
      </c>
      <c r="D20" s="1513">
        <v>32</v>
      </c>
      <c r="E20" s="1523">
        <v>3.9460274839819842E-3</v>
      </c>
      <c r="F20" s="1531">
        <v>26</v>
      </c>
      <c r="G20" s="1536">
        <v>1153082</v>
      </c>
      <c r="H20" s="1525">
        <v>2.5299999999999998</v>
      </c>
      <c r="I20" s="1531">
        <v>27</v>
      </c>
      <c r="K20" s="705" t="e">
        <f>((C20-#REF!)/(#REF!))</f>
        <v>#REF!</v>
      </c>
      <c r="L20" s="680" t="e">
        <f t="shared" si="1"/>
        <v>#REF!</v>
      </c>
    </row>
    <row r="21" spans="1:12" ht="14.1" customHeight="1">
      <c r="A21" s="1519" t="s">
        <v>100</v>
      </c>
      <c r="B21" s="1535">
        <v>38625139</v>
      </c>
      <c r="C21" s="1533">
        <v>39399349</v>
      </c>
      <c r="D21" s="1513">
        <v>1</v>
      </c>
      <c r="E21" s="1523">
        <v>6.6372493609925254E-3</v>
      </c>
      <c r="F21" s="1531">
        <v>21</v>
      </c>
      <c r="G21" s="1536">
        <v>13005097</v>
      </c>
      <c r="H21" s="1525">
        <v>2.98</v>
      </c>
      <c r="I21" s="1531">
        <v>3</v>
      </c>
      <c r="K21" s="705" t="e">
        <f>((C21-#REF!)/(#REF!))</f>
        <v>#REF!</v>
      </c>
      <c r="L21" s="680" t="e">
        <f t="shared" si="1"/>
        <v>#REF!</v>
      </c>
    </row>
    <row r="22" spans="1:12" ht="14.1" customHeight="1">
      <c r="A22" s="1519" t="s">
        <v>98</v>
      </c>
      <c r="B22" s="1535">
        <v>3594783</v>
      </c>
      <c r="C22" s="1533">
        <v>3573880</v>
      </c>
      <c r="D22" s="1513">
        <v>29</v>
      </c>
      <c r="E22" s="1523">
        <v>-1.9420409233712466E-3</v>
      </c>
      <c r="F22" s="1531">
        <v>48</v>
      </c>
      <c r="G22" s="1536">
        <v>1356762</v>
      </c>
      <c r="H22" s="1525">
        <v>2.56</v>
      </c>
      <c r="I22" s="1531">
        <v>24</v>
      </c>
      <c r="K22" s="705" t="e">
        <f>((C22-#REF!)/(#REF!))</f>
        <v>#REF!</v>
      </c>
      <c r="L22" s="680" t="e">
        <f t="shared" si="1"/>
        <v>#REF!</v>
      </c>
    </row>
    <row r="23" spans="1:12" ht="14.1" customHeight="1">
      <c r="A23" s="1519" t="s">
        <v>97</v>
      </c>
      <c r="B23" s="1535">
        <v>932596</v>
      </c>
      <c r="C23" s="1533">
        <v>957078</v>
      </c>
      <c r="D23" s="1513">
        <v>45</v>
      </c>
      <c r="E23" s="1523">
        <v>8.6750108823667738E-3</v>
      </c>
      <c r="F23" s="1531">
        <v>16</v>
      </c>
      <c r="G23" s="1536">
        <v>357937</v>
      </c>
      <c r="H23" s="1525">
        <v>2.62</v>
      </c>
      <c r="I23" s="1531">
        <v>17</v>
      </c>
      <c r="K23" s="705" t="e">
        <f>((C23-#REF!)/(#REF!))</f>
        <v>#REF!</v>
      </c>
      <c r="L23" s="680" t="e">
        <f t="shared" si="1"/>
        <v>#REF!</v>
      </c>
    </row>
    <row r="24" spans="1:12" ht="14.1" customHeight="1">
      <c r="A24" s="1519" t="s">
        <v>96</v>
      </c>
      <c r="B24" s="1535">
        <v>662513</v>
      </c>
      <c r="C24" s="1533">
        <v>695691</v>
      </c>
      <c r="D24" s="1513">
        <v>49</v>
      </c>
      <c r="E24" s="1523">
        <v>1.6421852338336818E-2</v>
      </c>
      <c r="F24" s="1531">
        <v>6</v>
      </c>
      <c r="G24" s="1536">
        <v>281475</v>
      </c>
      <c r="H24" s="1525">
        <v>2.3199999999999998</v>
      </c>
      <c r="I24" s="1531">
        <v>50</v>
      </c>
      <c r="K24" s="705" t="e">
        <f>((C24-#REF!)/(#REF!))</f>
        <v>#REF!</v>
      </c>
      <c r="L24" s="680" t="e">
        <f t="shared" si="1"/>
        <v>#REF!</v>
      </c>
    </row>
    <row r="25" spans="1:12" ht="14.1" customHeight="1">
      <c r="A25" s="1519" t="s">
        <v>95</v>
      </c>
      <c r="B25" s="1535">
        <v>19860330</v>
      </c>
      <c r="C25" s="1533">
        <v>20976812</v>
      </c>
      <c r="D25" s="1513">
        <v>3</v>
      </c>
      <c r="E25" s="1523">
        <v>1.8398322222497931E-2</v>
      </c>
      <c r="F25" s="1531">
        <v>2</v>
      </c>
      <c r="G25" s="1536">
        <v>7689964</v>
      </c>
      <c r="H25" s="1525">
        <v>2.67</v>
      </c>
      <c r="I25" s="1531">
        <v>12</v>
      </c>
      <c r="K25" s="705" t="e">
        <f>((C25-#REF!)/(#REF!))</f>
        <v>#REF!</v>
      </c>
      <c r="L25" s="680" t="e">
        <f t="shared" si="1"/>
        <v>#REF!</v>
      </c>
    </row>
    <row r="26" spans="1:12" ht="14.1" customHeight="1">
      <c r="A26" s="1519" t="s">
        <v>94</v>
      </c>
      <c r="B26" s="1535">
        <v>10069001</v>
      </c>
      <c r="C26" s="1533">
        <v>10413055</v>
      </c>
      <c r="D26" s="1513">
        <v>8</v>
      </c>
      <c r="E26" s="1523">
        <v>1.126255406345078E-2</v>
      </c>
      <c r="F26" s="1531">
        <v>12</v>
      </c>
      <c r="G26" s="1536">
        <v>3745074</v>
      </c>
      <c r="H26" s="1525">
        <v>2.72</v>
      </c>
      <c r="I26" s="1531">
        <v>7</v>
      </c>
      <c r="K26" s="705" t="e">
        <f>((C26-#REF!)/(#REF!))</f>
        <v>#REF!</v>
      </c>
      <c r="L26" s="680" t="e">
        <f t="shared" si="1"/>
        <v>#REF!</v>
      </c>
    </row>
    <row r="27" spans="1:12" ht="14.1" customHeight="1">
      <c r="A27" s="1519" t="s">
        <v>93</v>
      </c>
      <c r="B27" s="1535">
        <v>1414862</v>
      </c>
      <c r="C27" s="1533">
        <v>1424203</v>
      </c>
      <c r="D27" s="1513">
        <v>40</v>
      </c>
      <c r="E27" s="1523">
        <v>2.1958604353180533E-3</v>
      </c>
      <c r="F27" s="1531">
        <v>34</v>
      </c>
      <c r="G27" s="1536">
        <v>458078</v>
      </c>
      <c r="H27" s="1525">
        <v>3.02</v>
      </c>
      <c r="I27" s="1531">
        <v>2</v>
      </c>
      <c r="K27" s="705" t="e">
        <f>((C27-#REF!)/(#REF!))</f>
        <v>#REF!</v>
      </c>
      <c r="L27" s="680" t="e">
        <f t="shared" si="1"/>
        <v>#REF!</v>
      </c>
    </row>
    <row r="28" spans="1:12" ht="14.1" customHeight="1">
      <c r="A28" s="1519" t="s">
        <v>115</v>
      </c>
      <c r="B28" s="1535">
        <v>12888962</v>
      </c>
      <c r="C28" s="1533">
        <v>12786196</v>
      </c>
      <c r="D28" s="1513">
        <v>6</v>
      </c>
      <c r="E28" s="1523">
        <v>-2.6648212681040784E-3</v>
      </c>
      <c r="F28" s="1531">
        <v>50</v>
      </c>
      <c r="G28" s="1536">
        <v>4808672</v>
      </c>
      <c r="H28" s="1525">
        <v>2.6</v>
      </c>
      <c r="I28" s="1531">
        <v>19</v>
      </c>
      <c r="K28" s="705" t="e">
        <f>((C28-#REF!)/(#REF!))</f>
        <v>#REF!</v>
      </c>
      <c r="L28" s="680" t="e">
        <f t="shared" si="1"/>
        <v>#REF!</v>
      </c>
    </row>
    <row r="29" spans="1:12">
      <c r="A29" s="1519" t="s">
        <v>90</v>
      </c>
      <c r="B29" s="1535">
        <v>6593533</v>
      </c>
      <c r="C29" s="1533">
        <v>6660082</v>
      </c>
      <c r="D29" s="1513">
        <v>17</v>
      </c>
      <c r="E29" s="1523">
        <v>3.3531013113003993E-3</v>
      </c>
      <c r="F29" s="1531">
        <v>29</v>
      </c>
      <c r="G29" s="1536">
        <v>2557299</v>
      </c>
      <c r="H29" s="1525">
        <v>2.5299999999999998</v>
      </c>
      <c r="I29" s="1531">
        <v>27</v>
      </c>
      <c r="K29" s="705" t="e">
        <f>((C29-#REF!)/(#REF!))</f>
        <v>#REF!</v>
      </c>
      <c r="L29" s="680" t="e">
        <f t="shared" si="1"/>
        <v>#REF!</v>
      </c>
    </row>
    <row r="30" spans="1:12" ht="14.1" customHeight="1">
      <c r="A30" s="1519" t="s">
        <v>89</v>
      </c>
      <c r="B30" s="1535">
        <v>3109504</v>
      </c>
      <c r="C30" s="1533">
        <v>3143637</v>
      </c>
      <c r="D30" s="1513">
        <v>30</v>
      </c>
      <c r="E30" s="1523">
        <v>3.6456900685410965E-3</v>
      </c>
      <c r="F30" s="1531">
        <v>28</v>
      </c>
      <c r="G30" s="1536">
        <v>1257505</v>
      </c>
      <c r="H30" s="1525">
        <v>2.42</v>
      </c>
      <c r="I30" s="1531">
        <v>45</v>
      </c>
      <c r="K30" s="705" t="e">
        <f>((C30-#REF!)/(#REF!))</f>
        <v>#REF!</v>
      </c>
      <c r="L30" s="680" t="e">
        <f t="shared" si="1"/>
        <v>#REF!</v>
      </c>
    </row>
    <row r="31" spans="1:12" ht="14.1" customHeight="1">
      <c r="A31" s="1519" t="s">
        <v>88</v>
      </c>
      <c r="B31" s="1535">
        <v>2900896</v>
      </c>
      <c r="C31" s="1533">
        <v>2910689</v>
      </c>
      <c r="D31" s="1513">
        <v>35</v>
      </c>
      <c r="E31" s="1523">
        <v>1.1240206140856746E-3</v>
      </c>
      <c r="F31" s="1531">
        <v>39</v>
      </c>
      <c r="G31" s="1536">
        <v>1128983</v>
      </c>
      <c r="H31" s="1525">
        <v>2.5099999999999998</v>
      </c>
      <c r="I31" s="1531">
        <v>33</v>
      </c>
      <c r="K31" s="705" t="e">
        <f>((C31-#REF!)/(#REF!))</f>
        <v>#REF!</v>
      </c>
      <c r="L31" s="680" t="e">
        <f t="shared" si="1"/>
        <v>#REF!</v>
      </c>
    </row>
    <row r="32" spans="1:12" ht="14.1" customHeight="1">
      <c r="A32" s="1519" t="s">
        <v>87</v>
      </c>
      <c r="B32" s="1535">
        <v>4414483</v>
      </c>
      <c r="C32" s="1533">
        <v>4453874</v>
      </c>
      <c r="D32" s="1513">
        <v>26</v>
      </c>
      <c r="E32" s="1523">
        <v>2.965572920440307E-3</v>
      </c>
      <c r="F32" s="1531">
        <v>30</v>
      </c>
      <c r="G32" s="1536">
        <v>1725034</v>
      </c>
      <c r="H32" s="1525">
        <v>2.5099999999999998</v>
      </c>
      <c r="I32" s="1531">
        <v>33</v>
      </c>
      <c r="K32" s="705" t="e">
        <f>((C32-#REF!)/(#REF!))</f>
        <v>#REF!</v>
      </c>
      <c r="L32" s="680" t="e">
        <f t="shared" si="1"/>
        <v>#REF!</v>
      </c>
    </row>
    <row r="33" spans="1:12" ht="14.1" customHeight="1">
      <c r="A33" s="1519" t="s">
        <v>86</v>
      </c>
      <c r="B33" s="1535">
        <v>4644204</v>
      </c>
      <c r="C33" s="1533">
        <v>4670818</v>
      </c>
      <c r="D33" s="1513">
        <v>25</v>
      </c>
      <c r="E33" s="1523">
        <v>1.9065573143135506E-3</v>
      </c>
      <c r="F33" s="1531">
        <v>35</v>
      </c>
      <c r="G33" s="1536">
        <v>1737123</v>
      </c>
      <c r="H33" s="1525">
        <v>2.62</v>
      </c>
      <c r="I33" s="1531">
        <v>17</v>
      </c>
      <c r="K33" s="705" t="e">
        <f>((C33-#REF!)/(#REF!))</f>
        <v>#REF!</v>
      </c>
      <c r="L33" s="680" t="e">
        <f t="shared" si="1"/>
        <v>#REF!</v>
      </c>
    </row>
    <row r="34" spans="1:12" ht="14.1" customHeight="1">
      <c r="A34" s="1519" t="s">
        <v>85</v>
      </c>
      <c r="B34" s="1535">
        <v>1330760</v>
      </c>
      <c r="C34" s="1533">
        <v>1335063</v>
      </c>
      <c r="D34" s="1513">
        <v>42</v>
      </c>
      <c r="E34" s="1523">
        <v>1.0766705767464302E-3</v>
      </c>
      <c r="F34" s="1531">
        <v>40</v>
      </c>
      <c r="G34" s="1536">
        <v>540959</v>
      </c>
      <c r="H34" s="1525">
        <v>2.4</v>
      </c>
      <c r="I34" s="1531">
        <v>47</v>
      </c>
      <c r="K34" s="705" t="e">
        <f>((C34-#REF!)/(#REF!))</f>
        <v>#REF!</v>
      </c>
      <c r="L34" s="680" t="e">
        <f t="shared" si="1"/>
        <v>#REF!</v>
      </c>
    </row>
    <row r="35" spans="1:12" ht="14.1" customHeight="1">
      <c r="A35" s="1519" t="s">
        <v>84</v>
      </c>
      <c r="B35" s="1535">
        <v>5958165</v>
      </c>
      <c r="C35" s="1533">
        <v>6024891</v>
      </c>
      <c r="D35" s="1513">
        <v>19</v>
      </c>
      <c r="E35" s="1523">
        <v>3.7191791000688035E-3</v>
      </c>
      <c r="F35" s="1531">
        <v>27</v>
      </c>
      <c r="G35" s="1536">
        <v>2207343</v>
      </c>
      <c r="H35" s="1525">
        <v>2.68</v>
      </c>
      <c r="I35" s="1531">
        <v>11</v>
      </c>
      <c r="K35" s="705" t="e">
        <f>((C35-#REF!)/(#REF!))</f>
        <v>#REF!</v>
      </c>
      <c r="L35" s="680" t="e">
        <f t="shared" si="1"/>
        <v>#REF!</v>
      </c>
    </row>
    <row r="36" spans="1:12" ht="14.1" customHeight="1">
      <c r="A36" s="1519" t="s">
        <v>83</v>
      </c>
      <c r="B36" s="1535">
        <v>6763652</v>
      </c>
      <c r="C36" s="1533">
        <v>6863246</v>
      </c>
      <c r="D36" s="1513">
        <v>15</v>
      </c>
      <c r="E36" s="1523">
        <v>4.8843989088358519E-3</v>
      </c>
      <c r="F36" s="1531">
        <v>23</v>
      </c>
      <c r="G36" s="1536">
        <v>2604954</v>
      </c>
      <c r="H36" s="1525">
        <v>2.54</v>
      </c>
      <c r="I36" s="1531">
        <v>26</v>
      </c>
      <c r="K36" s="705" t="e">
        <f>((C36-#REF!)/(#REF!))</f>
        <v>#REF!</v>
      </c>
      <c r="L36" s="680" t="e">
        <f t="shared" si="1"/>
        <v>#REF!</v>
      </c>
    </row>
    <row r="37" spans="1:12" ht="14.1" customHeight="1">
      <c r="A37" s="1519" t="s">
        <v>82</v>
      </c>
      <c r="B37" s="1535">
        <v>9930589</v>
      </c>
      <c r="C37" s="1533">
        <v>9976447</v>
      </c>
      <c r="D37" s="1513">
        <v>10</v>
      </c>
      <c r="E37" s="1523">
        <v>1.5369209901745506E-3</v>
      </c>
      <c r="F37" s="1531">
        <v>38</v>
      </c>
      <c r="G37" s="1536">
        <v>3930017</v>
      </c>
      <c r="H37" s="1525">
        <v>2.48</v>
      </c>
      <c r="I37" s="1531">
        <v>38</v>
      </c>
      <c r="K37" s="705" t="e">
        <f>((C37-#REF!)/(#REF!))</f>
        <v>#REF!</v>
      </c>
      <c r="L37" s="680" t="e">
        <f t="shared" si="1"/>
        <v>#REF!</v>
      </c>
    </row>
    <row r="38" spans="1:12" ht="14.1" customHeight="1">
      <c r="A38" s="1519" t="s">
        <v>81</v>
      </c>
      <c r="B38" s="1535">
        <v>5451522</v>
      </c>
      <c r="C38" s="1537">
        <v>5568155</v>
      </c>
      <c r="D38" s="1513">
        <v>22</v>
      </c>
      <c r="E38" s="1523">
        <v>7.0812625852498812E-3</v>
      </c>
      <c r="F38" s="1531">
        <v>19</v>
      </c>
      <c r="G38" s="1536">
        <v>2162211</v>
      </c>
      <c r="H38" s="1525">
        <v>2.52</v>
      </c>
      <c r="I38" s="1531">
        <v>32</v>
      </c>
      <c r="K38" s="705" t="e">
        <f>((C38-#REF!)/(#REF!))</f>
        <v>#REF!</v>
      </c>
      <c r="L38" s="680" t="e">
        <f t="shared" si="1"/>
        <v>#REF!</v>
      </c>
    </row>
    <row r="39" spans="1:12" ht="14.1" customHeight="1">
      <c r="A39" s="1519" t="s">
        <v>80</v>
      </c>
      <c r="B39" s="1535">
        <v>2990623</v>
      </c>
      <c r="C39" s="1537">
        <v>2989663</v>
      </c>
      <c r="D39" s="1513">
        <v>33</v>
      </c>
      <c r="E39" s="1523">
        <v>-1.0701256777090329E-4</v>
      </c>
      <c r="F39" s="1531">
        <v>45</v>
      </c>
      <c r="G39" s="1536">
        <v>1091980</v>
      </c>
      <c r="H39" s="1525">
        <v>2.65</v>
      </c>
      <c r="I39" s="1531">
        <v>14</v>
      </c>
      <c r="K39" s="705" t="e">
        <f>((C39-#REF!)/(#REF!))</f>
        <v>#REF!</v>
      </c>
      <c r="L39" s="680" t="e">
        <f t="shared" si="1"/>
        <v>#REF!</v>
      </c>
    </row>
    <row r="40" spans="1:12" ht="14.1" customHeight="1">
      <c r="A40" s="1519" t="s">
        <v>79</v>
      </c>
      <c r="B40" s="1535">
        <v>6056293</v>
      </c>
      <c r="C40" s="1533">
        <v>6108612</v>
      </c>
      <c r="D40" s="1513">
        <v>18</v>
      </c>
      <c r="E40" s="1523">
        <v>2.8713417830059651E-3</v>
      </c>
      <c r="F40" s="1531">
        <v>31</v>
      </c>
      <c r="G40" s="1536">
        <v>2385135</v>
      </c>
      <c r="H40" s="1525">
        <v>2.4900000000000002</v>
      </c>
      <c r="I40" s="1531">
        <v>36</v>
      </c>
      <c r="K40" s="705" t="e">
        <f>((C40-#REF!)/(#REF!))</f>
        <v>#REF!</v>
      </c>
      <c r="L40" s="680" t="e">
        <f t="shared" si="1"/>
        <v>#REF!</v>
      </c>
    </row>
    <row r="41" spans="1:12" ht="14.1" customHeight="1">
      <c r="A41" s="1519" t="s">
        <v>77</v>
      </c>
      <c r="B41" s="1535">
        <v>1879522</v>
      </c>
      <c r="C41" s="1533">
        <v>1917575</v>
      </c>
      <c r="D41" s="1513">
        <v>37</v>
      </c>
      <c r="E41" s="1523">
        <v>6.7036622031562132E-3</v>
      </c>
      <c r="F41" s="1531">
        <v>20</v>
      </c>
      <c r="G41" s="1536">
        <v>754490</v>
      </c>
      <c r="H41" s="1525">
        <v>2.48</v>
      </c>
      <c r="I41" s="1531">
        <v>38</v>
      </c>
      <c r="K41" s="705" t="e">
        <f>((C41-#REF!)/(#REF!))</f>
        <v>#REF!</v>
      </c>
      <c r="L41" s="680" t="e">
        <f t="shared" si="1"/>
        <v>#REF!</v>
      </c>
    </row>
    <row r="42" spans="1:12" ht="14.1" customHeight="1">
      <c r="A42" s="1519" t="s">
        <v>75</v>
      </c>
      <c r="B42" s="1535">
        <v>1333223</v>
      </c>
      <c r="C42" s="1533">
        <v>1349767</v>
      </c>
      <c r="D42" s="1513">
        <v>41</v>
      </c>
      <c r="E42" s="1523">
        <v>4.1193499379359455E-3</v>
      </c>
      <c r="F42" s="1531">
        <v>25</v>
      </c>
      <c r="G42" s="1536">
        <v>528700</v>
      </c>
      <c r="H42" s="1525">
        <v>2.46</v>
      </c>
      <c r="I42" s="1531">
        <v>42</v>
      </c>
      <c r="K42" s="705" t="e">
        <f>((C42-#REF!)/(#REF!))</f>
        <v>#REF!</v>
      </c>
      <c r="L42" s="680" t="e">
        <f t="shared" si="1"/>
        <v>#REF!</v>
      </c>
    </row>
    <row r="43" spans="1:12" ht="14.1" customHeight="1">
      <c r="A43" s="1519" t="s">
        <v>74</v>
      </c>
      <c r="B43" s="1535">
        <v>8866780</v>
      </c>
      <c r="C43" s="1533">
        <v>8888543</v>
      </c>
      <c r="D43" s="1513">
        <v>11</v>
      </c>
      <c r="E43" s="1523">
        <v>8.1747898322581669E-4</v>
      </c>
      <c r="F43" s="1531">
        <v>41</v>
      </c>
      <c r="G43" s="1536">
        <v>3218798</v>
      </c>
      <c r="H43" s="1525">
        <v>2.74</v>
      </c>
      <c r="I43" s="1531">
        <v>6</v>
      </c>
      <c r="K43" s="705" t="e">
        <f>((C43-#REF!)/(#REF!))</f>
        <v>#REF!</v>
      </c>
      <c r="L43" s="680" t="e">
        <f t="shared" si="1"/>
        <v>#REF!</v>
      </c>
    </row>
    <row r="44" spans="1:12" ht="14.1" customHeight="1">
      <c r="A44" s="1519" t="s">
        <v>72</v>
      </c>
      <c r="B44" s="1535">
        <v>19656330</v>
      </c>
      <c r="C44" s="1533">
        <v>19590719</v>
      </c>
      <c r="D44" s="1513">
        <v>4</v>
      </c>
      <c r="E44" s="1523">
        <v>-1.1138759000588472E-3</v>
      </c>
      <c r="F44" s="1531">
        <v>47</v>
      </c>
      <c r="G44" s="1536">
        <v>7304332</v>
      </c>
      <c r="H44" s="1525">
        <v>2.64</v>
      </c>
      <c r="I44" s="1531">
        <v>15</v>
      </c>
      <c r="K44" s="705" t="e">
        <f>((C44-#REF!)/(#REF!))</f>
        <v>#REF!</v>
      </c>
      <c r="L44" s="680" t="e">
        <f t="shared" si="1"/>
        <v>#REF!</v>
      </c>
    </row>
    <row r="45" spans="1:12" ht="14.1" customHeight="1">
      <c r="A45" s="1519" t="s">
        <v>71</v>
      </c>
      <c r="B45" s="1535">
        <v>9933944</v>
      </c>
      <c r="C45" s="1533">
        <v>10270800</v>
      </c>
      <c r="D45" s="1513">
        <v>9</v>
      </c>
      <c r="E45" s="1523">
        <v>1.117778923537327E-2</v>
      </c>
      <c r="F45" s="1531">
        <v>13</v>
      </c>
      <c r="G45" s="1536">
        <v>3955069</v>
      </c>
      <c r="H45" s="1525">
        <v>2.5299999999999998</v>
      </c>
      <c r="I45" s="1531">
        <v>27</v>
      </c>
      <c r="K45" s="705" t="e">
        <f>((C45-#REF!)/(#REF!))</f>
        <v>#REF!</v>
      </c>
      <c r="L45" s="680" t="e">
        <f t="shared" si="1"/>
        <v>#REF!</v>
      </c>
    </row>
    <row r="46" spans="1:12" ht="14.1" customHeight="1">
      <c r="A46" s="1519" t="s">
        <v>70</v>
      </c>
      <c r="B46" s="1535">
        <v>737382</v>
      </c>
      <c r="C46" s="1533">
        <v>755176</v>
      </c>
      <c r="D46" s="1513">
        <v>47</v>
      </c>
      <c r="E46" s="1523">
        <v>7.9799243024505362E-3</v>
      </c>
      <c r="F46" s="1531">
        <v>18</v>
      </c>
      <c r="G46" s="1536">
        <v>316306</v>
      </c>
      <c r="H46" s="1525">
        <v>2.31</v>
      </c>
      <c r="I46" s="1531">
        <v>51</v>
      </c>
      <c r="K46" s="705" t="e">
        <f>((C46-#REF!)/(#REF!))</f>
        <v>#REF!</v>
      </c>
      <c r="L46" s="680" t="e">
        <f t="shared" si="1"/>
        <v>#REF!</v>
      </c>
    </row>
    <row r="47" spans="1:12" ht="14.1" customHeight="1">
      <c r="A47" s="1519" t="s">
        <v>69</v>
      </c>
      <c r="B47" s="1535">
        <v>11602973</v>
      </c>
      <c r="C47" s="1537">
        <v>11664129</v>
      </c>
      <c r="D47" s="1513">
        <v>7</v>
      </c>
      <c r="E47" s="1523">
        <v>1.7538283269293853E-3</v>
      </c>
      <c r="F47" s="1531">
        <v>36</v>
      </c>
      <c r="G47" s="1536">
        <v>4667192</v>
      </c>
      <c r="H47" s="1525">
        <v>2.4300000000000002</v>
      </c>
      <c r="I47" s="1531">
        <v>43</v>
      </c>
      <c r="K47" s="705" t="e">
        <f>((C47-#REF!)/(#REF!))</f>
        <v>#REF!</v>
      </c>
      <c r="L47" s="680" t="e">
        <f t="shared" si="1"/>
        <v>#REF!</v>
      </c>
    </row>
    <row r="48" spans="1:12" ht="14.1" customHeight="1">
      <c r="A48" s="1519" t="s">
        <v>68</v>
      </c>
      <c r="B48" s="1535">
        <v>3878367</v>
      </c>
      <c r="C48" s="1537">
        <v>3932640</v>
      </c>
      <c r="D48" s="1513">
        <v>28</v>
      </c>
      <c r="E48" s="1523">
        <v>4.6430012577314272E-3</v>
      </c>
      <c r="F48" s="1531">
        <v>24</v>
      </c>
      <c r="G48" s="1536">
        <v>1470364</v>
      </c>
      <c r="H48" s="1525">
        <v>2.6</v>
      </c>
      <c r="I48" s="1531">
        <v>19</v>
      </c>
      <c r="K48" s="705" t="e">
        <f>((C48-#REF!)/(#REF!))</f>
        <v>#REF!</v>
      </c>
      <c r="L48" s="680" t="e">
        <f t="shared" si="1"/>
        <v>#REF!</v>
      </c>
    </row>
    <row r="49" spans="1:16" ht="14.1" customHeight="1">
      <c r="A49" s="1519" t="s">
        <v>67</v>
      </c>
      <c r="B49" s="1535">
        <v>3964106</v>
      </c>
      <c r="C49" s="1533">
        <v>4146592</v>
      </c>
      <c r="D49" s="1513">
        <v>27</v>
      </c>
      <c r="E49" s="1523">
        <v>1.511524212819948E-2</v>
      </c>
      <c r="F49" s="1531">
        <v>10</v>
      </c>
      <c r="G49" s="1536">
        <v>1603635</v>
      </c>
      <c r="H49" s="1525">
        <v>2.5299999999999998</v>
      </c>
      <c r="I49" s="1531">
        <v>27</v>
      </c>
      <c r="K49" s="705" t="e">
        <f>((C49-#REF!)/(#REF!))</f>
        <v>#REF!</v>
      </c>
      <c r="L49" s="680" t="e">
        <f t="shared" si="1"/>
        <v>#REF!</v>
      </c>
    </row>
    <row r="50" spans="1:16" ht="14.1" customHeight="1">
      <c r="A50" s="1519" t="s">
        <v>66</v>
      </c>
      <c r="B50" s="1535">
        <v>12789101</v>
      </c>
      <c r="C50" s="1537">
        <v>12790447</v>
      </c>
      <c r="D50" s="1513">
        <v>5</v>
      </c>
      <c r="E50" s="1523">
        <v>3.5080724398284246E-5</v>
      </c>
      <c r="F50" s="1531">
        <v>44</v>
      </c>
      <c r="G50" s="1536">
        <v>5008751</v>
      </c>
      <c r="H50" s="1525">
        <v>2.4700000000000002</v>
      </c>
      <c r="I50" s="1531">
        <v>40</v>
      </c>
      <c r="K50" s="705" t="e">
        <f>((C50-#REF!)/(#REF!))</f>
        <v>#REF!</v>
      </c>
      <c r="L50" s="680" t="e">
        <f t="shared" si="1"/>
        <v>#REF!</v>
      </c>
    </row>
    <row r="51" spans="1:16" ht="14.1" customHeight="1">
      <c r="A51" s="1519" t="s">
        <v>65</v>
      </c>
      <c r="B51" s="1535">
        <v>1056017</v>
      </c>
      <c r="C51" s="1533">
        <v>1056486</v>
      </c>
      <c r="D51" s="1513">
        <v>43</v>
      </c>
      <c r="E51" s="1523">
        <v>1.4801863546698435E-4</v>
      </c>
      <c r="F51" s="1531">
        <v>43</v>
      </c>
      <c r="G51" s="1536">
        <v>408748</v>
      </c>
      <c r="H51" s="1525">
        <v>2.4900000000000002</v>
      </c>
      <c r="I51" s="1531">
        <v>36</v>
      </c>
      <c r="K51" s="705" t="e">
        <f>((C51-#REF!)/(#REF!))</f>
        <v>#REF!</v>
      </c>
      <c r="L51" s="680" t="e">
        <f t="shared" si="1"/>
        <v>#REF!</v>
      </c>
    </row>
    <row r="52" spans="1:16" ht="14.1" customHeight="1">
      <c r="A52" s="1519" t="s">
        <v>64</v>
      </c>
      <c r="B52" s="1535">
        <v>4823793</v>
      </c>
      <c r="C52" s="1533">
        <v>5021219</v>
      </c>
      <c r="D52" s="1513">
        <v>23</v>
      </c>
      <c r="E52" s="1523">
        <v>1.3460516202545181E-2</v>
      </c>
      <c r="F52" s="1531">
        <v>11</v>
      </c>
      <c r="G52" s="1536">
        <v>1905100</v>
      </c>
      <c r="H52" s="1525">
        <v>2.57</v>
      </c>
      <c r="I52" s="1531">
        <v>22</v>
      </c>
      <c r="K52" s="705" t="e">
        <f>((C52-#REF!)/(#REF!))</f>
        <v>#REF!</v>
      </c>
      <c r="L52" s="680" t="e">
        <f t="shared" si="1"/>
        <v>#REF!</v>
      </c>
    </row>
    <row r="53" spans="1:16" ht="14.1" customHeight="1">
      <c r="A53" s="1519" t="s">
        <v>63</v>
      </c>
      <c r="B53" s="1535">
        <v>849088</v>
      </c>
      <c r="C53" s="1533">
        <v>873286</v>
      </c>
      <c r="D53" s="1513">
        <v>46</v>
      </c>
      <c r="E53" s="1523">
        <v>9.4107639889153827E-3</v>
      </c>
      <c r="F53" s="1531">
        <v>15</v>
      </c>
      <c r="G53" s="1536">
        <v>344260</v>
      </c>
      <c r="H53" s="1525">
        <v>2.4300000000000002</v>
      </c>
      <c r="I53" s="1531">
        <v>43</v>
      </c>
      <c r="K53" s="705" t="e">
        <f>((C53-#REF!)/(#REF!))</f>
        <v>#REF!</v>
      </c>
      <c r="L53" s="680" t="e">
        <f t="shared" si="1"/>
        <v>#REF!</v>
      </c>
    </row>
    <row r="54" spans="1:16" ht="14.1" customHeight="1">
      <c r="A54" s="1519" t="s">
        <v>62</v>
      </c>
      <c r="B54" s="1535">
        <v>6540826</v>
      </c>
      <c r="C54" s="1533">
        <v>6708794</v>
      </c>
      <c r="D54" s="1513">
        <v>16</v>
      </c>
      <c r="E54" s="1523">
        <v>8.4877335753701377E-3</v>
      </c>
      <c r="F54" s="1531">
        <v>17</v>
      </c>
      <c r="G54" s="1536">
        <v>2588655</v>
      </c>
      <c r="H54" s="1525">
        <v>2.5299999999999998</v>
      </c>
      <c r="I54" s="1531">
        <v>27</v>
      </c>
      <c r="K54" s="705" t="e">
        <f>((C54-#REF!)/(#REF!))</f>
        <v>#REF!</v>
      </c>
      <c r="L54" s="680" t="e">
        <f t="shared" si="1"/>
        <v>#REF!</v>
      </c>
    </row>
    <row r="55" spans="1:16" ht="14.1" customHeight="1">
      <c r="A55" s="1519" t="s">
        <v>61</v>
      </c>
      <c r="B55" s="1535">
        <v>26977142</v>
      </c>
      <c r="C55" s="1533">
        <v>28322717</v>
      </c>
      <c r="D55" s="1513">
        <v>2</v>
      </c>
      <c r="E55" s="1523">
        <v>1.6357099084148841E-2</v>
      </c>
      <c r="F55" s="1531">
        <v>7</v>
      </c>
      <c r="G55" s="1536">
        <v>9623874</v>
      </c>
      <c r="H55" s="1525">
        <v>2.88</v>
      </c>
      <c r="I55" s="1531">
        <v>4</v>
      </c>
      <c r="K55" s="705" t="e">
        <f>((C55-#REF!)/(#REF!))</f>
        <v>#REF!</v>
      </c>
      <c r="L55" s="680" t="e">
        <f t="shared" si="1"/>
        <v>#REF!</v>
      </c>
    </row>
    <row r="56" spans="1:16" ht="14.1" customHeight="1">
      <c r="A56" s="1519" t="s">
        <v>59</v>
      </c>
      <c r="B56" s="1535">
        <v>625218</v>
      </c>
      <c r="C56" s="1533">
        <v>624525</v>
      </c>
      <c r="D56" s="1513">
        <v>50</v>
      </c>
      <c r="E56" s="1523">
        <v>-3.6960772150751442E-4</v>
      </c>
      <c r="F56" s="1531">
        <v>46</v>
      </c>
      <c r="G56" s="1536">
        <v>256629</v>
      </c>
      <c r="H56" s="1525">
        <v>2.33</v>
      </c>
      <c r="I56" s="1531">
        <v>49</v>
      </c>
      <c r="K56" s="705" t="e">
        <f>((C56-#REF!)/(#REF!))</f>
        <v>#REF!</v>
      </c>
      <c r="L56" s="680" t="e">
        <f t="shared" si="1"/>
        <v>#REF!</v>
      </c>
    </row>
    <row r="57" spans="1:16" ht="14.1" customHeight="1">
      <c r="A57" s="1519" t="s">
        <v>58</v>
      </c>
      <c r="B57" s="1535">
        <v>8312076</v>
      </c>
      <c r="C57" s="1537">
        <v>8465207</v>
      </c>
      <c r="D57" s="1513">
        <v>12</v>
      </c>
      <c r="E57" s="1523">
        <v>6.1035752862861337E-3</v>
      </c>
      <c r="F57" s="1531">
        <v>22</v>
      </c>
      <c r="G57" s="1536">
        <v>3120880</v>
      </c>
      <c r="H57" s="1525">
        <v>2.64</v>
      </c>
      <c r="I57" s="1531">
        <v>15</v>
      </c>
      <c r="K57" s="705" t="e">
        <f>((C57-#REF!)/(#REF!))</f>
        <v>#REF!</v>
      </c>
      <c r="L57" s="680" t="e">
        <f t="shared" si="1"/>
        <v>#REF!</v>
      </c>
    </row>
    <row r="58" spans="1:16" ht="14.1" customHeight="1">
      <c r="A58" s="1519" t="s">
        <v>57</v>
      </c>
      <c r="B58" s="1535">
        <v>7052439</v>
      </c>
      <c r="C58" s="1533">
        <v>7425432</v>
      </c>
      <c r="D58" s="1513">
        <v>13</v>
      </c>
      <c r="E58" s="1523">
        <v>1.7327526448758457E-2</v>
      </c>
      <c r="F58" s="1531">
        <v>5</v>
      </c>
      <c r="G58" s="1536">
        <v>2840377</v>
      </c>
      <c r="H58" s="1525">
        <v>2.56</v>
      </c>
      <c r="I58" s="1531">
        <v>24</v>
      </c>
      <c r="K58" s="705" t="e">
        <f>((C58-#REF!)/(#REF!))</f>
        <v>#REF!</v>
      </c>
      <c r="L58" s="680" t="e">
        <f t="shared" si="1"/>
        <v>#REF!</v>
      </c>
    </row>
    <row r="59" spans="1:16" ht="14.1" customHeight="1">
      <c r="A59" s="1519" t="s">
        <v>56</v>
      </c>
      <c r="B59" s="1535">
        <v>1849467</v>
      </c>
      <c r="C59" s="1533">
        <v>1817048</v>
      </c>
      <c r="D59" s="1513">
        <v>38</v>
      </c>
      <c r="E59" s="1523">
        <v>-5.8774210626429957E-3</v>
      </c>
      <c r="F59" s="1531">
        <v>51</v>
      </c>
      <c r="G59" s="1536">
        <v>715308</v>
      </c>
      <c r="H59" s="1525">
        <v>2.4700000000000002</v>
      </c>
      <c r="I59" s="1531">
        <v>40</v>
      </c>
      <c r="K59" s="705" t="e">
        <f>((C59-#REF!)/(#REF!))</f>
        <v>#REF!</v>
      </c>
      <c r="L59" s="680" t="e">
        <f t="shared" si="1"/>
        <v>#REF!</v>
      </c>
    </row>
    <row r="60" spans="1:16" ht="14.1" customHeight="1">
      <c r="A60" s="1547" t="s">
        <v>55</v>
      </c>
      <c r="B60" s="1548">
        <v>5751974</v>
      </c>
      <c r="C60" s="1549">
        <v>5792051</v>
      </c>
      <c r="D60" s="1550">
        <v>20</v>
      </c>
      <c r="E60" s="1551">
        <v>2.3171337652008184E-3</v>
      </c>
      <c r="F60" s="1552">
        <v>32</v>
      </c>
      <c r="G60" s="1553">
        <v>2350293</v>
      </c>
      <c r="H60" s="1554">
        <v>2.4</v>
      </c>
      <c r="I60" s="1552">
        <v>47</v>
      </c>
      <c r="K60" s="705" t="e">
        <f>((C60-#REF!)/(#REF!))</f>
        <v>#REF!</v>
      </c>
      <c r="L60" s="680" t="e">
        <f t="shared" si="1"/>
        <v>#REF!</v>
      </c>
    </row>
    <row r="61" spans="1:16">
      <c r="A61" s="1555"/>
      <c r="B61" s="1511"/>
      <c r="C61" s="1511"/>
      <c r="D61" s="1555"/>
      <c r="E61" s="1556"/>
      <c r="F61" s="1555"/>
      <c r="G61" s="1557"/>
      <c r="H61" s="1558"/>
      <c r="I61" s="1555"/>
    </row>
    <row r="62" spans="1:16">
      <c r="A62" s="1559" t="s">
        <v>742</v>
      </c>
      <c r="B62" s="1559"/>
      <c r="C62" s="1559"/>
      <c r="D62" s="1559"/>
      <c r="E62" s="1559"/>
      <c r="F62" s="1559"/>
      <c r="G62" s="1559"/>
      <c r="H62" s="1559"/>
      <c r="I62" s="1559"/>
      <c r="J62" s="700"/>
      <c r="K62" s="700"/>
      <c r="L62" s="700"/>
      <c r="M62" s="700"/>
      <c r="N62" s="700"/>
      <c r="O62" s="700"/>
      <c r="P62" s="700"/>
    </row>
    <row r="63" spans="1:16">
      <c r="A63" s="1555"/>
      <c r="B63" s="1555"/>
      <c r="C63" s="1555"/>
      <c r="D63" s="1555"/>
      <c r="E63" s="1555"/>
      <c r="F63" s="1555"/>
      <c r="G63" s="1555"/>
      <c r="H63" s="1555"/>
      <c r="I63" s="1555"/>
      <c r="J63" s="700"/>
      <c r="K63" s="700"/>
      <c r="L63" s="700"/>
      <c r="M63" s="700"/>
      <c r="N63" s="700"/>
      <c r="O63" s="700"/>
      <c r="P63" s="700"/>
    </row>
    <row r="64" spans="1:16" ht="27" customHeight="1">
      <c r="A64" s="1560" t="s">
        <v>741</v>
      </c>
      <c r="B64" s="1560"/>
      <c r="C64" s="1560"/>
      <c r="D64" s="1560"/>
      <c r="E64" s="1560"/>
      <c r="F64" s="1560"/>
      <c r="G64" s="1560"/>
      <c r="H64" s="1560"/>
      <c r="I64" s="1560"/>
    </row>
    <row r="65" spans="1:11">
      <c r="A65" s="700"/>
      <c r="B65" s="704"/>
      <c r="C65" s="704"/>
      <c r="D65" s="700"/>
      <c r="E65" s="703"/>
      <c r="F65" s="700"/>
      <c r="G65" s="702"/>
      <c r="H65" s="701"/>
      <c r="I65" s="700"/>
    </row>
    <row r="66" spans="1:11">
      <c r="A66" s="700"/>
      <c r="B66" s="704"/>
      <c r="C66" s="704"/>
      <c r="D66" s="700"/>
      <c r="E66" s="703"/>
      <c r="F66" s="700"/>
      <c r="G66" s="702"/>
      <c r="H66" s="701"/>
      <c r="I66" s="700"/>
    </row>
    <row r="67" spans="1:11">
      <c r="A67" s="694"/>
    </row>
    <row r="68" spans="1:11">
      <c r="A68" s="694"/>
      <c r="B68" s="699"/>
      <c r="C68" s="699"/>
      <c r="E68" s="696"/>
      <c r="G68" s="698"/>
      <c r="H68" s="697"/>
      <c r="K68" s="696"/>
    </row>
    <row r="69" spans="1:11">
      <c r="A69" s="694"/>
      <c r="B69" s="699"/>
      <c r="C69" s="699"/>
      <c r="E69" s="696"/>
      <c r="G69" s="698"/>
      <c r="H69" s="697"/>
      <c r="K69" s="696"/>
    </row>
    <row r="70" spans="1:11">
      <c r="A70" s="694"/>
      <c r="B70" s="699"/>
      <c r="C70" s="699"/>
      <c r="E70" s="696"/>
      <c r="G70" s="698"/>
      <c r="H70" s="697"/>
      <c r="K70" s="696"/>
    </row>
    <row r="71" spans="1:11">
      <c r="A71" s="695"/>
    </row>
    <row r="72" spans="1:11">
      <c r="A72" s="694"/>
    </row>
    <row r="73" spans="1:11">
      <c r="A73" s="693"/>
    </row>
    <row r="74" spans="1:11">
      <c r="A74" s="693"/>
    </row>
    <row r="75" spans="1:11">
      <c r="A75" s="693"/>
    </row>
    <row r="76" spans="1:11">
      <c r="A76" s="691"/>
    </row>
    <row r="77" spans="1:11">
      <c r="A77" s="691"/>
    </row>
    <row r="78" spans="1:11">
      <c r="A78" s="693"/>
    </row>
    <row r="79" spans="1:11">
      <c r="A79" s="692"/>
    </row>
    <row r="80" spans="1:11">
      <c r="A80" s="691"/>
    </row>
    <row r="81" spans="1:11">
      <c r="A81" s="690"/>
    </row>
    <row r="84" spans="1:11">
      <c r="A84" s="689"/>
      <c r="B84" s="688"/>
      <c r="C84" s="688"/>
      <c r="E84" s="685"/>
      <c r="G84" s="687"/>
      <c r="H84" s="686"/>
      <c r="K84" s="685"/>
    </row>
    <row r="85" spans="1:11">
      <c r="B85" s="688"/>
      <c r="C85" s="688"/>
      <c r="E85" s="685"/>
      <c r="G85" s="687"/>
      <c r="H85" s="686"/>
      <c r="K85" s="685"/>
    </row>
    <row r="86" spans="1:11">
      <c r="A86" s="689"/>
      <c r="B86" s="688"/>
      <c r="C86" s="688"/>
      <c r="E86" s="685"/>
      <c r="G86" s="687"/>
      <c r="H86" s="686"/>
      <c r="K86" s="685"/>
    </row>
    <row r="87" spans="1:11">
      <c r="A87" s="689"/>
      <c r="B87" s="688"/>
      <c r="C87" s="688"/>
      <c r="E87" s="685"/>
      <c r="G87" s="687"/>
      <c r="H87" s="686"/>
      <c r="K87" s="685"/>
    </row>
  </sheetData>
  <mergeCells count="12">
    <mergeCell ref="K2:L2"/>
    <mergeCell ref="G1:I1"/>
    <mergeCell ref="B1:F1"/>
    <mergeCell ref="A64:I64"/>
    <mergeCell ref="E2:F2"/>
    <mergeCell ref="H2:I2"/>
    <mergeCell ref="B2:B3"/>
    <mergeCell ref="C2:C3"/>
    <mergeCell ref="D2:D3"/>
    <mergeCell ref="G2:G3"/>
    <mergeCell ref="A2:A3"/>
    <mergeCell ref="A62:I62"/>
  </mergeCells>
  <printOptions horizontalCentered="1"/>
  <pageMargins left="0.7" right="0.7" top="1" bottom="1" header="0.5" footer="0.5"/>
  <pageSetup scale="73" orientation="portrait" r:id="rId1"/>
  <headerFooter scaleWithDoc="0" alignWithMargins="0">
    <oddHeader xml:space="preserve">&amp;C&amp;"-,Bold"&amp;10Table 10.1 
Population and Households: Nation, Mountain States Region, and States
</oddHeader>
  </headerFooter>
  <rowBreaks count="1" manualBreakCount="1">
    <brk id="64" max="16383"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51"/>
  <sheetViews>
    <sheetView view="pageLayout" zoomScaleNormal="100" workbookViewId="0">
      <selection activeCell="N4" sqref="N4"/>
    </sheetView>
  </sheetViews>
  <sheetFormatPr defaultColWidth="8.7109375" defaultRowHeight="12.75"/>
  <cols>
    <col min="1" max="1" width="6.85546875" style="3" customWidth="1"/>
    <col min="2" max="3" width="8.85546875" style="3" bestFit="1" customWidth="1"/>
    <col min="4" max="4" width="6.85546875" style="3" customWidth="1"/>
    <col min="5" max="5" width="7.85546875" style="3" customWidth="1"/>
    <col min="6" max="6" width="7.42578125" style="3" bestFit="1" customWidth="1"/>
    <col min="7" max="7" width="8.85546875" style="3" bestFit="1" customWidth="1"/>
    <col min="8" max="8" width="7.7109375" style="3" customWidth="1"/>
    <col min="9" max="10" width="8.85546875" style="3" bestFit="1" customWidth="1"/>
    <col min="11" max="11" width="7.42578125" style="3" customWidth="1"/>
    <col min="12" max="12" width="8.85546875" style="3" customWidth="1"/>
    <col min="13" max="13" width="9.28515625" style="3" customWidth="1"/>
    <col min="14" max="14" width="7.140625" style="3" customWidth="1"/>
    <col min="15" max="16384" width="8.7109375" style="3"/>
  </cols>
  <sheetData>
    <row r="1" spans="1:14" s="224" customFormat="1">
      <c r="A1" s="1046" t="s">
        <v>4</v>
      </c>
      <c r="B1" s="1042" t="s">
        <v>12</v>
      </c>
      <c r="C1" s="1043"/>
      <c r="D1" s="1043"/>
      <c r="E1" s="1044"/>
      <c r="F1" s="1042" t="s">
        <v>518</v>
      </c>
      <c r="G1" s="1043"/>
      <c r="H1" s="1043"/>
      <c r="I1" s="1042" t="s">
        <v>519</v>
      </c>
      <c r="J1" s="1043"/>
      <c r="K1" s="1043"/>
      <c r="L1" s="1042" t="s">
        <v>11</v>
      </c>
      <c r="M1" s="1043"/>
      <c r="N1" s="1044"/>
    </row>
    <row r="2" spans="1:14" s="224" customFormat="1" ht="25.5">
      <c r="A2" s="1047"/>
      <c r="B2" s="227" t="s">
        <v>9</v>
      </c>
      <c r="C2" s="228" t="s">
        <v>8</v>
      </c>
      <c r="D2" s="225" t="s">
        <v>7</v>
      </c>
      <c r="E2" s="226" t="s">
        <v>10</v>
      </c>
      <c r="F2" s="227" t="s">
        <v>9</v>
      </c>
      <c r="G2" s="228" t="s">
        <v>8</v>
      </c>
      <c r="H2" s="226" t="s">
        <v>7</v>
      </c>
      <c r="I2" s="227" t="s">
        <v>9</v>
      </c>
      <c r="J2" s="228" t="s">
        <v>8</v>
      </c>
      <c r="K2" s="225" t="s">
        <v>7</v>
      </c>
      <c r="L2" s="227" t="s">
        <v>9</v>
      </c>
      <c r="M2" s="228" t="s">
        <v>8</v>
      </c>
      <c r="N2" s="226" t="s">
        <v>7</v>
      </c>
    </row>
    <row r="3" spans="1:14">
      <c r="A3" s="47">
        <v>2019</v>
      </c>
      <c r="B3" s="235">
        <v>3260764.6032852507</v>
      </c>
      <c r="C3" s="236">
        <v>67349.27661813749</v>
      </c>
      <c r="D3" s="229">
        <v>2.1090046150817443E-2</v>
      </c>
      <c r="E3" s="230">
        <v>31.687779448814201</v>
      </c>
      <c r="F3" s="235">
        <v>699962.13229764358</v>
      </c>
      <c r="G3" s="236">
        <v>6693.2334629597608</v>
      </c>
      <c r="H3" s="229">
        <v>9.6545993541761188E-3</v>
      </c>
      <c r="I3" s="235">
        <v>1921805.6472109463</v>
      </c>
      <c r="J3" s="38">
        <v>37560.43644099636</v>
      </c>
      <c r="K3" s="229">
        <v>1.9933942899952095E-2</v>
      </c>
      <c r="L3" s="235">
        <v>372850.00501006277</v>
      </c>
      <c r="M3" s="38">
        <v>18591.042676572048</v>
      </c>
      <c r="N3" s="233">
        <v>5.2478679873371625E-2</v>
      </c>
    </row>
    <row r="4" spans="1:14">
      <c r="A4" s="47">
        <v>2020</v>
      </c>
      <c r="B4" s="235">
        <v>3325425.48113542</v>
      </c>
      <c r="C4" s="236">
        <v>64660.877850169316</v>
      </c>
      <c r="D4" s="229">
        <v>1.9829974167722142E-2</v>
      </c>
      <c r="E4" s="230">
        <v>31.9334617781298</v>
      </c>
      <c r="F4" s="235">
        <v>705630.6654613365</v>
      </c>
      <c r="G4" s="236">
        <v>5668.5331636929186</v>
      </c>
      <c r="H4" s="229">
        <v>8.0983426133152125E-3</v>
      </c>
      <c r="I4" s="235">
        <v>1957721.8138282457</v>
      </c>
      <c r="J4" s="38">
        <v>35916.16661729943</v>
      </c>
      <c r="K4" s="229">
        <v>1.8688761097888973E-2</v>
      </c>
      <c r="L4" s="235">
        <v>391441.9998458217</v>
      </c>
      <c r="M4" s="38">
        <v>18591.994835758931</v>
      </c>
      <c r="N4" s="233">
        <v>4.9864542271515155E-2</v>
      </c>
    </row>
    <row r="5" spans="1:14">
      <c r="A5" s="47">
        <v>2021</v>
      </c>
      <c r="B5" s="235">
        <v>3389467.1693747249</v>
      </c>
      <c r="C5" s="236">
        <v>64041.688239304814</v>
      </c>
      <c r="D5" s="229">
        <v>1.9258193756739539E-2</v>
      </c>
      <c r="E5" s="230">
        <v>32.201026878809103</v>
      </c>
      <c r="F5" s="235">
        <v>708541.72323118732</v>
      </c>
      <c r="G5" s="236">
        <v>2911.0577698508278</v>
      </c>
      <c r="H5" s="229">
        <v>4.1254694733932062E-3</v>
      </c>
      <c r="I5" s="235">
        <v>1993455.4157003891</v>
      </c>
      <c r="J5" s="38">
        <v>35733.601872143336</v>
      </c>
      <c r="K5" s="229">
        <v>1.8252645304221105E-2</v>
      </c>
      <c r="L5" s="235">
        <v>411592.78546797991</v>
      </c>
      <c r="M5" s="38">
        <v>20150.785622158204</v>
      </c>
      <c r="N5" s="233">
        <v>5.1478343228613888E-2</v>
      </c>
    </row>
    <row r="6" spans="1:14">
      <c r="A6" s="47">
        <v>2022</v>
      </c>
      <c r="B6" s="235">
        <v>3449985.3265588456</v>
      </c>
      <c r="C6" s="236">
        <v>60518.157184120733</v>
      </c>
      <c r="D6" s="229">
        <v>1.7854770133467479E-2</v>
      </c>
      <c r="E6" s="230">
        <v>32.478596953330303</v>
      </c>
      <c r="F6" s="235">
        <v>712480.05989599857</v>
      </c>
      <c r="G6" s="236">
        <v>3938.3366648112424</v>
      </c>
      <c r="H6" s="229">
        <v>5.5583694448522181E-3</v>
      </c>
      <c r="I6" s="235">
        <v>2027389.4450958818</v>
      </c>
      <c r="J6" s="38">
        <v>33934.029395492747</v>
      </c>
      <c r="K6" s="229">
        <v>1.7022718004239934E-2</v>
      </c>
      <c r="L6" s="235">
        <v>431420.46832323878</v>
      </c>
      <c r="M6" s="38">
        <v>19827.68285525887</v>
      </c>
      <c r="N6" s="233">
        <v>4.8173057340436198E-2</v>
      </c>
    </row>
    <row r="7" spans="1:14">
      <c r="A7" s="47">
        <v>2023</v>
      </c>
      <c r="B7" s="235">
        <v>3507364.2543260735</v>
      </c>
      <c r="C7" s="236">
        <v>57378.927767227869</v>
      </c>
      <c r="D7" s="229">
        <v>1.6631644003094914E-2</v>
      </c>
      <c r="E7" s="230">
        <v>32.761024985076403</v>
      </c>
      <c r="F7" s="235">
        <v>715335.68944426533</v>
      </c>
      <c r="G7" s="236">
        <v>2855.6295482667629</v>
      </c>
      <c r="H7" s="229">
        <v>4.0080132890787379E-3</v>
      </c>
      <c r="I7" s="235">
        <v>2060073.9286996606</v>
      </c>
      <c r="J7" s="38">
        <v>32684.483603778761</v>
      </c>
      <c r="K7" s="229">
        <v>1.6121462841212075E-2</v>
      </c>
      <c r="L7" s="235">
        <v>450715.20662281237</v>
      </c>
      <c r="M7" s="38">
        <v>19294.738299573597</v>
      </c>
      <c r="N7" s="233">
        <v>4.4723743346171352E-2</v>
      </c>
    </row>
    <row r="8" spans="1:14">
      <c r="A8" s="47">
        <v>2024</v>
      </c>
      <c r="B8" s="235">
        <v>3562225.5490455423</v>
      </c>
      <c r="C8" s="236">
        <v>54861.294719468802</v>
      </c>
      <c r="D8" s="229">
        <v>1.5641744267594015E-2</v>
      </c>
      <c r="E8" s="230">
        <v>33.0489553590035</v>
      </c>
      <c r="F8" s="235">
        <v>717354.33378873894</v>
      </c>
      <c r="G8" s="236">
        <v>2018.6443444736069</v>
      </c>
      <c r="H8" s="229">
        <v>2.8219539081599798E-3</v>
      </c>
      <c r="I8" s="235">
        <v>2091878.7179304888</v>
      </c>
      <c r="J8" s="38">
        <v>31804.789230828173</v>
      </c>
      <c r="K8" s="229">
        <v>1.5438664014792769E-2</v>
      </c>
      <c r="L8" s="235">
        <v>469231.88772681204</v>
      </c>
      <c r="M8" s="38">
        <v>18516.681103999668</v>
      </c>
      <c r="N8" s="233">
        <v>4.1082885227557098E-2</v>
      </c>
    </row>
    <row r="9" spans="1:14">
      <c r="A9" s="47">
        <v>2025</v>
      </c>
      <c r="B9" s="235">
        <v>3615036.2442618418</v>
      </c>
      <c r="C9" s="236">
        <v>52810.6952162995</v>
      </c>
      <c r="D9" s="229">
        <v>1.4825196913892613E-2</v>
      </c>
      <c r="E9" s="230">
        <v>33.271992401821102</v>
      </c>
      <c r="F9" s="235">
        <v>718210.33124640805</v>
      </c>
      <c r="G9" s="236">
        <v>855.99745766911656</v>
      </c>
      <c r="H9" s="229">
        <v>1.1932700721943856E-3</v>
      </c>
      <c r="I9" s="235">
        <v>2122789.8776802239</v>
      </c>
      <c r="J9" s="38">
        <v>30911.159749735147</v>
      </c>
      <c r="K9" s="229">
        <v>1.4776745652021361E-2</v>
      </c>
      <c r="L9" s="235">
        <v>487658.5449693221</v>
      </c>
      <c r="M9" s="38">
        <v>18426.65724251006</v>
      </c>
      <c r="N9" s="233">
        <v>3.9269831664207056E-2</v>
      </c>
    </row>
    <row r="10" spans="1:14">
      <c r="A10" s="47">
        <v>2026</v>
      </c>
      <c r="B10" s="235">
        <v>3669342.0572063932</v>
      </c>
      <c r="C10" s="236">
        <v>54305.812944551464</v>
      </c>
      <c r="D10" s="229">
        <v>1.5022204281008644E-2</v>
      </c>
      <c r="E10" s="230">
        <v>33.447503625934502</v>
      </c>
      <c r="F10" s="235">
        <v>719678.33672070561</v>
      </c>
      <c r="G10" s="236">
        <v>1468.0054742975626</v>
      </c>
      <c r="H10" s="229">
        <v>2.0439771059126421E-3</v>
      </c>
      <c r="I10" s="235">
        <v>2155321.3767197616</v>
      </c>
      <c r="J10" s="38">
        <v>32531.499039537739</v>
      </c>
      <c r="K10" s="229">
        <v>1.5324879481283471E-2</v>
      </c>
      <c r="L10" s="235">
        <v>504882.97378717584</v>
      </c>
      <c r="M10" s="38">
        <v>17224.428817853739</v>
      </c>
      <c r="N10" s="233">
        <v>3.5320674671941443E-2</v>
      </c>
    </row>
    <row r="11" spans="1:14">
      <c r="A11" s="47">
        <v>2027</v>
      </c>
      <c r="B11" s="235">
        <v>3723441.3588388097</v>
      </c>
      <c r="C11" s="236">
        <v>54099.301632416435</v>
      </c>
      <c r="D11" s="229">
        <v>1.4743597295915345E-2</v>
      </c>
      <c r="E11" s="230">
        <v>33.586884338135498</v>
      </c>
      <c r="F11" s="235">
        <v>721750.98935374815</v>
      </c>
      <c r="G11" s="236">
        <v>2072.6526330425404</v>
      </c>
      <c r="H11" s="229">
        <v>2.8799708526545675E-3</v>
      </c>
      <c r="I11" s="235">
        <v>2187580.9882097198</v>
      </c>
      <c r="J11" s="38">
        <v>32259.61148995813</v>
      </c>
      <c r="K11" s="229">
        <v>1.4967425200901996E-2</v>
      </c>
      <c r="L11" s="235">
        <v>521320.53204720106</v>
      </c>
      <c r="M11" s="38">
        <v>16437.558260025224</v>
      </c>
      <c r="N11" s="233">
        <v>3.2557164953940676E-2</v>
      </c>
    </row>
    <row r="12" spans="1:14">
      <c r="A12" s="47">
        <v>2028</v>
      </c>
      <c r="B12" s="235">
        <v>3778152.3250298304</v>
      </c>
      <c r="C12" s="236">
        <v>54710.966191020794</v>
      </c>
      <c r="D12" s="229">
        <v>1.4693655926968363E-2</v>
      </c>
      <c r="E12" s="230">
        <v>33.701513891313098</v>
      </c>
      <c r="F12" s="235">
        <v>724516.95366801077</v>
      </c>
      <c r="G12" s="236">
        <v>2765.9643142626155</v>
      </c>
      <c r="H12" s="229">
        <v>3.832297225860648E-3</v>
      </c>
      <c r="I12" s="235">
        <v>2220156.1000720002</v>
      </c>
      <c r="J12" s="38">
        <v>32575.111862280406</v>
      </c>
      <c r="K12" s="229">
        <v>1.4890928398924919E-2</v>
      </c>
      <c r="L12" s="235">
        <v>537053.82995161857</v>
      </c>
      <c r="M12" s="38">
        <v>15733.297904417501</v>
      </c>
      <c r="N12" s="233">
        <v>3.0179701234159362E-2</v>
      </c>
    </row>
    <row r="13" spans="1:14">
      <c r="A13" s="47">
        <v>2029</v>
      </c>
      <c r="B13" s="235">
        <v>3833307.591015337</v>
      </c>
      <c r="C13" s="236">
        <v>55155.265985506587</v>
      </c>
      <c r="D13" s="229">
        <v>1.4598475985234671E-2</v>
      </c>
      <c r="E13" s="230">
        <v>33.814520573866403</v>
      </c>
      <c r="F13" s="235">
        <v>729200.08935324382</v>
      </c>
      <c r="G13" s="236">
        <v>4683.13568523305</v>
      </c>
      <c r="H13" s="229">
        <v>6.4638041408469071E-3</v>
      </c>
      <c r="I13" s="235">
        <v>2252341.7075872282</v>
      </c>
      <c r="J13" s="38">
        <v>32185.607515227981</v>
      </c>
      <c r="K13" s="229">
        <v>1.4497002041516049E-2</v>
      </c>
      <c r="L13" s="235">
        <v>551459.50035173004</v>
      </c>
      <c r="M13" s="38">
        <v>14405.67040011147</v>
      </c>
      <c r="N13" s="233">
        <v>2.6823513019931688E-2</v>
      </c>
    </row>
    <row r="14" spans="1:14">
      <c r="A14" s="47">
        <v>2030</v>
      </c>
      <c r="B14" s="235">
        <v>3889310.2701109662</v>
      </c>
      <c r="C14" s="236">
        <v>56002.679095629137</v>
      </c>
      <c r="D14" s="229">
        <v>1.4609492655087264E-2</v>
      </c>
      <c r="E14" s="230">
        <v>33.958354505490703</v>
      </c>
      <c r="F14" s="235">
        <v>736179.70479356358</v>
      </c>
      <c r="G14" s="236">
        <v>6979.6154403197579</v>
      </c>
      <c r="H14" s="229">
        <v>9.5716053004193391E-3</v>
      </c>
      <c r="I14" s="235">
        <v>2284096.9102800954</v>
      </c>
      <c r="J14" s="38">
        <v>31755.202692867257</v>
      </c>
      <c r="K14" s="229">
        <v>1.4098750019100992E-2</v>
      </c>
      <c r="L14" s="235">
        <v>564649.32303040067</v>
      </c>
      <c r="M14" s="38">
        <v>13189.822678670636</v>
      </c>
      <c r="N14" s="233">
        <v>2.3918026020510963E-2</v>
      </c>
    </row>
    <row r="15" spans="1:14">
      <c r="A15" s="47">
        <v>2031</v>
      </c>
      <c r="B15" s="235">
        <v>3946121.6527472786</v>
      </c>
      <c r="C15" s="236">
        <v>56811.382636312395</v>
      </c>
      <c r="D15" s="229">
        <v>1.4607058499010339E-2</v>
      </c>
      <c r="E15" s="230">
        <v>34.140491359406198</v>
      </c>
      <c r="F15" s="235">
        <v>742719.48156347999</v>
      </c>
      <c r="G15" s="236">
        <v>6539.7767699164106</v>
      </c>
      <c r="H15" s="229">
        <v>8.883397256584713E-3</v>
      </c>
      <c r="I15" s="239">
        <v>2318155.1991384886</v>
      </c>
      <c r="J15" s="38">
        <v>34058.288858393207</v>
      </c>
      <c r="K15" s="229">
        <v>1.491105246240032E-2</v>
      </c>
      <c r="L15" s="235">
        <v>576640.4333864142</v>
      </c>
      <c r="M15" s="38">
        <v>11991.110356013523</v>
      </c>
      <c r="N15" s="233">
        <v>2.1236384897548088E-2</v>
      </c>
    </row>
    <row r="16" spans="1:14">
      <c r="A16" s="47">
        <v>2032</v>
      </c>
      <c r="B16" s="235">
        <v>4004069.307889286</v>
      </c>
      <c r="C16" s="236">
        <v>57947.655142007396</v>
      </c>
      <c r="D16" s="229">
        <v>1.4684710772072673E-2</v>
      </c>
      <c r="E16" s="230">
        <v>34.297165750370297</v>
      </c>
      <c r="F16" s="235">
        <v>750958.51883064408</v>
      </c>
      <c r="G16" s="236">
        <v>8239.0372671640944</v>
      </c>
      <c r="H16" s="229">
        <v>1.109306739850191E-2</v>
      </c>
      <c r="I16" s="235">
        <v>2351321.7756482596</v>
      </c>
      <c r="J16" s="38">
        <v>33166.576509770937</v>
      </c>
      <c r="K16" s="229">
        <v>1.4307314938230453E-2</v>
      </c>
      <c r="L16" s="235">
        <v>588851.59951307636</v>
      </c>
      <c r="M16" s="38">
        <v>12211.166126662167</v>
      </c>
      <c r="N16" s="233">
        <v>2.1176395930042835E-2</v>
      </c>
    </row>
    <row r="17" spans="1:14">
      <c r="A17" s="47">
        <v>2033</v>
      </c>
      <c r="B17" s="235">
        <v>4062342.7833217965</v>
      </c>
      <c r="C17" s="236">
        <v>58273.475432510488</v>
      </c>
      <c r="D17" s="229">
        <v>1.4553563125816238E-2</v>
      </c>
      <c r="E17" s="230">
        <v>34.4485153654173</v>
      </c>
      <c r="F17" s="235">
        <v>759942.01765526563</v>
      </c>
      <c r="G17" s="236">
        <v>8983.4988246215507</v>
      </c>
      <c r="H17" s="229">
        <v>1.1962709789363979E-2</v>
      </c>
      <c r="I17" s="235">
        <v>2384110.7454788764</v>
      </c>
      <c r="J17" s="38">
        <v>32788.969830616843</v>
      </c>
      <c r="K17" s="229">
        <v>1.3944909697260366E-2</v>
      </c>
      <c r="L17" s="235">
        <v>601095.12510980782</v>
      </c>
      <c r="M17" s="38">
        <v>12243.525596731459</v>
      </c>
      <c r="N17" s="233">
        <v>2.0792209118317251E-2</v>
      </c>
    </row>
    <row r="18" spans="1:14">
      <c r="A18" s="47">
        <v>2034</v>
      </c>
      <c r="B18" s="235">
        <v>4120490.4645771105</v>
      </c>
      <c r="C18" s="236">
        <v>58147.681255314033</v>
      </c>
      <c r="D18" s="229">
        <v>1.4313829323818528E-2</v>
      </c>
      <c r="E18" s="230">
        <v>34.607312454110001</v>
      </c>
      <c r="F18" s="235">
        <v>770333.97339070751</v>
      </c>
      <c r="G18" s="236">
        <v>10391.955735441879</v>
      </c>
      <c r="H18" s="229">
        <v>1.3674669243194826E-2</v>
      </c>
      <c r="I18" s="235">
        <v>2414777.6901145205</v>
      </c>
      <c r="J18" s="38">
        <v>30666.944635644089</v>
      </c>
      <c r="K18" s="229">
        <v>1.2863053737667052E-2</v>
      </c>
      <c r="L18" s="235">
        <v>614120.75949548918</v>
      </c>
      <c r="M18" s="38">
        <v>13025.634385681362</v>
      </c>
      <c r="N18" s="233">
        <v>2.166983866871619E-2</v>
      </c>
    </row>
    <row r="19" spans="1:14">
      <c r="A19" s="47">
        <v>2035</v>
      </c>
      <c r="B19" s="235">
        <v>4178316.654116265</v>
      </c>
      <c r="C19" s="236">
        <v>57826.189539154526</v>
      </c>
      <c r="D19" s="229">
        <v>1.4033812245477284E-2</v>
      </c>
      <c r="E19" s="230">
        <v>34.775523012636903</v>
      </c>
      <c r="F19" s="235">
        <v>779025.74658605771</v>
      </c>
      <c r="G19" s="236">
        <v>8691.7731953501934</v>
      </c>
      <c r="H19" s="229">
        <v>1.1283123288841068E-2</v>
      </c>
      <c r="I19" s="235">
        <v>2445418.7126641688</v>
      </c>
      <c r="J19" s="38">
        <v>30641.022549648304</v>
      </c>
      <c r="K19" s="229">
        <v>1.268896208337722E-2</v>
      </c>
      <c r="L19" s="235">
        <v>628814.09319842968</v>
      </c>
      <c r="M19" s="38">
        <v>14693.333702940494</v>
      </c>
      <c r="N19" s="233">
        <v>2.392580526835042E-2</v>
      </c>
    </row>
    <row r="20" spans="1:14">
      <c r="A20" s="47">
        <v>2036</v>
      </c>
      <c r="B20" s="235">
        <v>4235864.8524075104</v>
      </c>
      <c r="C20" s="236">
        <v>57548.198291245382</v>
      </c>
      <c r="D20" s="229">
        <v>1.3773058160767127E-2</v>
      </c>
      <c r="E20" s="230">
        <v>34.946142049024999</v>
      </c>
      <c r="F20" s="235">
        <v>787890.11065232009</v>
      </c>
      <c r="G20" s="236">
        <v>8864.3640662623802</v>
      </c>
      <c r="H20" s="229">
        <v>1.1378781901765E-2</v>
      </c>
      <c r="I20" s="235">
        <v>2475619.5882149287</v>
      </c>
      <c r="J20" s="38">
        <v>30200.875550759956</v>
      </c>
      <c r="K20" s="229">
        <v>1.2349981373070307E-2</v>
      </c>
      <c r="L20" s="235">
        <v>643797.06788767222</v>
      </c>
      <c r="M20" s="38">
        <v>14982.974689242546</v>
      </c>
      <c r="N20" s="233">
        <v>2.3827351917372619E-2</v>
      </c>
    </row>
    <row r="21" spans="1:14">
      <c r="A21" s="47">
        <v>2037</v>
      </c>
      <c r="B21" s="235">
        <v>4293208.4712788081</v>
      </c>
      <c r="C21" s="236">
        <v>57343.618871297687</v>
      </c>
      <c r="D21" s="229">
        <v>1.3537641277366452E-2</v>
      </c>
      <c r="E21" s="230">
        <v>35.114797600570697</v>
      </c>
      <c r="F21" s="235">
        <v>797104.28322122118</v>
      </c>
      <c r="G21" s="236">
        <v>9214.1725689010927</v>
      </c>
      <c r="H21" s="229">
        <v>1.1694743269810015E-2</v>
      </c>
      <c r="I21" s="235">
        <v>2506546.2762664612</v>
      </c>
      <c r="J21" s="38">
        <v>30926.688051532488</v>
      </c>
      <c r="K21" s="229">
        <v>1.2492504179057784E-2</v>
      </c>
      <c r="L21" s="235">
        <v>657890.39149721572</v>
      </c>
      <c r="M21" s="38">
        <v>14093.323609543499</v>
      </c>
      <c r="N21" s="233">
        <v>2.1890940969619965E-2</v>
      </c>
    </row>
    <row r="22" spans="1:14">
      <c r="A22" s="47">
        <v>2038</v>
      </c>
      <c r="B22" s="235">
        <v>4350268.2317851391</v>
      </c>
      <c r="C22" s="236">
        <v>57059.760506330989</v>
      </c>
      <c r="D22" s="229">
        <v>1.3290703418679994E-2</v>
      </c>
      <c r="E22" s="230">
        <v>35.2919245068869</v>
      </c>
      <c r="F22" s="235">
        <v>806636.84059622861</v>
      </c>
      <c r="G22" s="236">
        <v>9532.5573750074254</v>
      </c>
      <c r="H22" s="229">
        <v>1.1958984007067297E-2</v>
      </c>
      <c r="I22" s="235">
        <v>2537729.3501449749</v>
      </c>
      <c r="J22" s="38">
        <v>31183.073878513649</v>
      </c>
      <c r="K22" s="229">
        <v>1.2440653569325333E-2</v>
      </c>
      <c r="L22" s="235">
        <v>671534.46926270449</v>
      </c>
      <c r="M22" s="38">
        <v>13644.077765488764</v>
      </c>
      <c r="N22" s="233">
        <v>2.0739135183959423E-2</v>
      </c>
    </row>
    <row r="23" spans="1:14">
      <c r="A23" s="47">
        <v>2039</v>
      </c>
      <c r="B23" s="235">
        <v>4407154.933696067</v>
      </c>
      <c r="C23" s="236">
        <v>56886.701910927892</v>
      </c>
      <c r="D23" s="229">
        <v>1.3076596402788798E-2</v>
      </c>
      <c r="E23" s="230">
        <v>35.472488205689601</v>
      </c>
      <c r="F23" s="235">
        <v>816444.1453290747</v>
      </c>
      <c r="G23" s="236">
        <v>9807.3047328460962</v>
      </c>
      <c r="H23" s="229">
        <v>1.2158265329906159E-2</v>
      </c>
      <c r="I23" s="235">
        <v>2568244.9156520544</v>
      </c>
      <c r="J23" s="38">
        <v>30515.565507079475</v>
      </c>
      <c r="K23" s="229">
        <v>1.2024751774784903E-2</v>
      </c>
      <c r="L23" s="235">
        <v>685763.62312860088</v>
      </c>
      <c r="M23" s="38">
        <v>14229.153865896398</v>
      </c>
      <c r="N23" s="233">
        <v>2.1189014886337842E-2</v>
      </c>
    </row>
    <row r="24" spans="1:14">
      <c r="A24" s="47">
        <v>2040</v>
      </c>
      <c r="B24" s="235">
        <v>4463950.3420823095</v>
      </c>
      <c r="C24" s="236">
        <v>56795.408386242576</v>
      </c>
      <c r="D24" s="229">
        <v>1.288709138678068E-2</v>
      </c>
      <c r="E24" s="230">
        <v>35.656020978359599</v>
      </c>
      <c r="F24" s="235">
        <v>826428.54130204441</v>
      </c>
      <c r="G24" s="236">
        <v>9984.395972969709</v>
      </c>
      <c r="H24" s="229">
        <v>1.2229123118943308E-2</v>
      </c>
      <c r="I24" s="235">
        <v>2597225.9826389947</v>
      </c>
      <c r="J24" s="38">
        <v>28981.066986940335</v>
      </c>
      <c r="K24" s="229">
        <v>1.1284386006302105E-2</v>
      </c>
      <c r="L24" s="235">
        <v>701572.24752697302</v>
      </c>
      <c r="M24" s="38">
        <v>15808.624398372136</v>
      </c>
      <c r="N24" s="233">
        <v>2.3052585271656323E-2</v>
      </c>
    </row>
    <row r="25" spans="1:14">
      <c r="A25" s="47">
        <v>2041</v>
      </c>
      <c r="B25" s="235">
        <v>4520677.9454423981</v>
      </c>
      <c r="C25" s="236">
        <v>56727.603360088542</v>
      </c>
      <c r="D25" s="229">
        <v>1.2707937815819692E-2</v>
      </c>
      <c r="E25" s="230">
        <v>35.842135468249097</v>
      </c>
      <c r="F25" s="235">
        <v>836467.1455489021</v>
      </c>
      <c r="G25" s="236">
        <v>10038.604246857692</v>
      </c>
      <c r="H25" s="229">
        <v>1.2146971873747026E-2</v>
      </c>
      <c r="I25" s="235">
        <v>2624933.9813295417</v>
      </c>
      <c r="J25" s="38">
        <v>27707.998690546956</v>
      </c>
      <c r="K25" s="229">
        <v>1.0668304905217862E-2</v>
      </c>
      <c r="L25" s="235">
        <v>718783.8632551363</v>
      </c>
      <c r="M25" s="38">
        <v>17211.615728163277</v>
      </c>
      <c r="N25" s="233">
        <v>2.4532919865108527E-2</v>
      </c>
    </row>
    <row r="26" spans="1:14">
      <c r="A26" s="47">
        <v>2042</v>
      </c>
      <c r="B26" s="235">
        <v>4577247.0782367662</v>
      </c>
      <c r="C26" s="236">
        <v>56569.132794368081</v>
      </c>
      <c r="D26" s="229">
        <v>1.2513418004350241E-2</v>
      </c>
      <c r="E26" s="230">
        <v>36.0292628538581</v>
      </c>
      <c r="F26" s="235">
        <v>846376.72536004428</v>
      </c>
      <c r="G26" s="236">
        <v>9909.5798111421755</v>
      </c>
      <c r="H26" s="229">
        <v>1.1846944454273034E-2</v>
      </c>
      <c r="I26" s="235">
        <v>2650884.144333424</v>
      </c>
      <c r="J26" s="38">
        <v>25950.163003882393</v>
      </c>
      <c r="K26" s="229">
        <v>9.8860250156609375E-3</v>
      </c>
      <c r="L26" s="235">
        <v>737883.30916202592</v>
      </c>
      <c r="M26" s="38">
        <v>19099.445906889625</v>
      </c>
      <c r="N26" s="233">
        <v>2.6571890220788319E-2</v>
      </c>
    </row>
    <row r="27" spans="1:14">
      <c r="A27" s="47">
        <v>2043</v>
      </c>
      <c r="B27" s="235">
        <v>4633567.8964801095</v>
      </c>
      <c r="C27" s="236">
        <v>56320.818243343383</v>
      </c>
      <c r="D27" s="229">
        <v>1.2304517820575844E-2</v>
      </c>
      <c r="E27" s="230">
        <v>36.223041236102802</v>
      </c>
      <c r="F27" s="235">
        <v>855986.73451153503</v>
      </c>
      <c r="G27" s="236">
        <v>9610.0091514907544</v>
      </c>
      <c r="H27" s="229">
        <v>1.1354292791313059E-2</v>
      </c>
      <c r="I27" s="235">
        <v>2675796.1332155061</v>
      </c>
      <c r="J27" s="38">
        <v>24911.988882082049</v>
      </c>
      <c r="K27" s="229">
        <v>9.3976151071462066E-3</v>
      </c>
      <c r="L27" s="235">
        <v>758144.63200696826</v>
      </c>
      <c r="M27" s="38">
        <v>20261.322844942333</v>
      </c>
      <c r="N27" s="233">
        <v>2.7458708705516033E-2</v>
      </c>
    </row>
    <row r="28" spans="1:14">
      <c r="A28" s="47">
        <v>2044</v>
      </c>
      <c r="B28" s="235">
        <v>4689532.4598589949</v>
      </c>
      <c r="C28" s="236">
        <v>55964.563378885388</v>
      </c>
      <c r="D28" s="229">
        <v>1.2078071289599368E-2</v>
      </c>
      <c r="E28" s="230">
        <v>36.412980099089701</v>
      </c>
      <c r="F28" s="235">
        <v>865150.14569254278</v>
      </c>
      <c r="G28" s="236">
        <v>9163.4111810077447</v>
      </c>
      <c r="H28" s="229">
        <v>1.070508550139726E-2</v>
      </c>
      <c r="I28" s="235">
        <v>2700610.3871781472</v>
      </c>
      <c r="J28" s="38">
        <v>24814.253962641116</v>
      </c>
      <c r="K28" s="229">
        <v>9.2735966147099447E-3</v>
      </c>
      <c r="L28" s="235">
        <v>778603.53951278247</v>
      </c>
      <c r="M28" s="38">
        <v>20458.907505814219</v>
      </c>
      <c r="N28" s="233">
        <v>2.6985494115621789E-2</v>
      </c>
    </row>
    <row r="29" spans="1:14">
      <c r="A29" s="47">
        <v>2045</v>
      </c>
      <c r="B29" s="235">
        <v>4745057.2964971466</v>
      </c>
      <c r="C29" s="236">
        <v>55524.836638151668</v>
      </c>
      <c r="D29" s="229">
        <v>1.1840164688788901E-2</v>
      </c>
      <c r="E29" s="230">
        <v>36.594971657470303</v>
      </c>
      <c r="F29" s="235">
        <v>873750.7996981215</v>
      </c>
      <c r="G29" s="236">
        <v>8600.6540055787191</v>
      </c>
      <c r="H29" s="229">
        <v>9.941227020997534E-3</v>
      </c>
      <c r="I29" s="235">
        <v>2724244.5987617052</v>
      </c>
      <c r="J29" s="38">
        <v>23634.211583558004</v>
      </c>
      <c r="K29" s="229">
        <v>8.7514332670004524E-3</v>
      </c>
      <c r="L29" s="235">
        <v>800315.77317775204</v>
      </c>
      <c r="M29" s="38">
        <v>21712.233664969564</v>
      </c>
      <c r="N29" s="233">
        <v>2.7886122478400388E-2</v>
      </c>
    </row>
    <row r="30" spans="1:14">
      <c r="A30" s="47">
        <v>2046</v>
      </c>
      <c r="B30" s="235">
        <v>4800119.7299982235</v>
      </c>
      <c r="C30" s="236">
        <v>55062.433501076885</v>
      </c>
      <c r="D30" s="229">
        <v>1.1604166200843258E-2</v>
      </c>
      <c r="E30" s="230">
        <v>36.766917842462803</v>
      </c>
      <c r="F30" s="235">
        <v>881706.61018460605</v>
      </c>
      <c r="G30" s="236">
        <v>7955.8104864845518</v>
      </c>
      <c r="H30" s="229">
        <v>9.105354168755353E-3</v>
      </c>
      <c r="I30" s="235">
        <v>2748345.6759762634</v>
      </c>
      <c r="J30" s="38">
        <v>24101.077214558143</v>
      </c>
      <c r="K30" s="229">
        <v>8.8468844631326427E-3</v>
      </c>
      <c r="L30" s="235">
        <v>821636.78990703309</v>
      </c>
      <c r="M30" s="38">
        <v>21321.016729281051</v>
      </c>
      <c r="N30" s="233">
        <v>2.6640755366626578E-2</v>
      </c>
    </row>
    <row r="31" spans="1:14">
      <c r="A31" s="47">
        <v>2047</v>
      </c>
      <c r="B31" s="235">
        <v>4854747.6407206878</v>
      </c>
      <c r="C31" s="236">
        <v>54627.910722464323</v>
      </c>
      <c r="D31" s="229">
        <v>1.1380530860734206E-2</v>
      </c>
      <c r="E31" s="230">
        <v>36.927605748978699</v>
      </c>
      <c r="F31" s="235">
        <v>888989.93373357994</v>
      </c>
      <c r="G31" s="236">
        <v>7283.3235489738872</v>
      </c>
      <c r="H31" s="229">
        <v>8.2604842300648684E-3</v>
      </c>
      <c r="I31" s="235">
        <v>2772935.6294735787</v>
      </c>
      <c r="J31" s="38">
        <v>24589.953497315291</v>
      </c>
      <c r="K31" s="229">
        <v>8.9471836502446056E-3</v>
      </c>
      <c r="L31" s="235">
        <v>842565.82928946579</v>
      </c>
      <c r="M31" s="38">
        <v>20929.039382432704</v>
      </c>
      <c r="N31" s="233">
        <v>2.547237372951705E-2</v>
      </c>
    </row>
    <row r="32" spans="1:14">
      <c r="A32" s="47">
        <v>2048</v>
      </c>
      <c r="B32" s="235">
        <v>4909089.059102864</v>
      </c>
      <c r="C32" s="236">
        <v>54341.418382176198</v>
      </c>
      <c r="D32" s="229">
        <v>1.119345894035173E-2</v>
      </c>
      <c r="E32" s="230">
        <v>37.063381185651103</v>
      </c>
      <c r="F32" s="235">
        <v>895633.11078322108</v>
      </c>
      <c r="G32" s="236">
        <v>6643.1770496411482</v>
      </c>
      <c r="H32" s="229">
        <v>7.4727247154995347E-3</v>
      </c>
      <c r="I32" s="235">
        <v>2798124.7848370173</v>
      </c>
      <c r="J32" s="38">
        <v>25189.155363438651</v>
      </c>
      <c r="K32" s="229">
        <v>9.0839307972758743E-3</v>
      </c>
      <c r="L32" s="235">
        <v>863080.83059581555</v>
      </c>
      <c r="M32" s="38">
        <v>20515.001306349761</v>
      </c>
      <c r="N32" s="233">
        <v>2.4348247452249616E-2</v>
      </c>
    </row>
    <row r="33" spans="1:14">
      <c r="A33" s="47">
        <v>2049</v>
      </c>
      <c r="B33" s="235">
        <v>4963210.7393710893</v>
      </c>
      <c r="C33" s="236">
        <v>54121.68026822526</v>
      </c>
      <c r="D33" s="229">
        <v>1.1024790875991064E-2</v>
      </c>
      <c r="E33" s="230">
        <v>37.167508858402897</v>
      </c>
      <c r="F33" s="235">
        <v>901672.77789491182</v>
      </c>
      <c r="G33" s="236">
        <v>6039.6671116907382</v>
      </c>
      <c r="H33" s="229">
        <v>6.7434611773220521E-3</v>
      </c>
      <c r="I33" s="235">
        <v>2824300.943745967</v>
      </c>
      <c r="J33" s="38">
        <v>26176.158908949699</v>
      </c>
      <c r="K33" s="229">
        <v>9.3548933381377708E-3</v>
      </c>
      <c r="L33" s="235">
        <v>882794.11317337642</v>
      </c>
      <c r="M33" s="38">
        <v>19713.282577560865</v>
      </c>
      <c r="N33" s="233">
        <v>2.2840598329535444E-2</v>
      </c>
    </row>
    <row r="34" spans="1:14">
      <c r="A34" s="47">
        <v>2050</v>
      </c>
      <c r="B34" s="235">
        <v>5017232.4641626291</v>
      </c>
      <c r="C34" s="236">
        <v>54021.724791539833</v>
      </c>
      <c r="D34" s="229">
        <v>1.0884430992020633E-2</v>
      </c>
      <c r="E34" s="230">
        <v>37.272949589535102</v>
      </c>
      <c r="F34" s="235">
        <v>907178.67961876024</v>
      </c>
      <c r="G34" s="236">
        <v>5505.901723848423</v>
      </c>
      <c r="H34" s="229">
        <v>6.1063191202275213E-3</v>
      </c>
      <c r="I34" s="235">
        <v>2849738.7258585291</v>
      </c>
      <c r="J34" s="38">
        <v>25437.782112562098</v>
      </c>
      <c r="K34" s="229">
        <v>9.0067533946376344E-3</v>
      </c>
      <c r="L34" s="235">
        <v>903461.65676720103</v>
      </c>
      <c r="M34" s="38">
        <v>20667.543593824608</v>
      </c>
      <c r="N34" s="233">
        <v>2.3411510436483374E-2</v>
      </c>
    </row>
    <row r="35" spans="1:14">
      <c r="A35" s="47">
        <v>2051</v>
      </c>
      <c r="B35" s="235">
        <v>5071236.207948124</v>
      </c>
      <c r="C35" s="236">
        <v>54003.743785494938</v>
      </c>
      <c r="D35" s="229">
        <v>1.076365190794637E-2</v>
      </c>
      <c r="E35" s="230">
        <v>37.366251711298801</v>
      </c>
      <c r="F35" s="235">
        <v>912246.77036020451</v>
      </c>
      <c r="G35" s="236">
        <v>5068.0907414442627</v>
      </c>
      <c r="H35" s="229">
        <v>5.5866510702986538E-3</v>
      </c>
      <c r="I35" s="235">
        <v>2875046.5778827635</v>
      </c>
      <c r="J35" s="38">
        <v>25307.852024234366</v>
      </c>
      <c r="K35" s="229">
        <v>8.8807622237754291E-3</v>
      </c>
      <c r="L35" s="235">
        <v>924451.37730222184</v>
      </c>
      <c r="M35" s="38">
        <v>20989.72053502081</v>
      </c>
      <c r="N35" s="233">
        <v>2.323255267979718E-2</v>
      </c>
    </row>
    <row r="36" spans="1:14">
      <c r="A36" s="47">
        <v>2052</v>
      </c>
      <c r="B36" s="235">
        <v>5125126.1124341814</v>
      </c>
      <c r="C36" s="236">
        <v>53889.904486057349</v>
      </c>
      <c r="D36" s="229">
        <v>1.0626581424386439E-2</v>
      </c>
      <c r="E36" s="230">
        <v>37.447310017285801</v>
      </c>
      <c r="F36" s="235">
        <v>916968.36179484962</v>
      </c>
      <c r="G36" s="236">
        <v>4721.5914346451173</v>
      </c>
      <c r="H36" s="229">
        <v>5.175783119276689E-3</v>
      </c>
      <c r="I36" s="235">
        <v>2900853.5250437073</v>
      </c>
      <c r="J36" s="38">
        <v>25806.947160943877</v>
      </c>
      <c r="K36" s="229">
        <v>8.9761840241031621E-3</v>
      </c>
      <c r="L36" s="235">
        <v>944955.35319149808</v>
      </c>
      <c r="M36" s="38">
        <v>20503.975889276247</v>
      </c>
      <c r="N36" s="233">
        <v>2.2179615275291109E-2</v>
      </c>
    </row>
    <row r="37" spans="1:14">
      <c r="A37" s="47">
        <v>2053</v>
      </c>
      <c r="B37" s="235">
        <v>5178832.7184895491</v>
      </c>
      <c r="C37" s="236">
        <v>53706.606055367738</v>
      </c>
      <c r="D37" s="229">
        <v>1.0479079904993638E-2</v>
      </c>
      <c r="E37" s="230">
        <v>37.513456293392899</v>
      </c>
      <c r="F37" s="235">
        <v>921447.36638485524</v>
      </c>
      <c r="G37" s="236">
        <v>4479.0045900056139</v>
      </c>
      <c r="H37" s="229">
        <v>4.8845792031892987E-3</v>
      </c>
      <c r="I37" s="235">
        <v>2927033.1308533824</v>
      </c>
      <c r="J37" s="38">
        <v>26179.605809675064</v>
      </c>
      <c r="K37" s="229">
        <v>9.0247941109955487E-3</v>
      </c>
      <c r="L37" s="235">
        <v>964935.42638656602</v>
      </c>
      <c r="M37" s="38">
        <v>19980.073195067933</v>
      </c>
      <c r="N37" s="233">
        <v>2.114393354943922E-2</v>
      </c>
    </row>
    <row r="38" spans="1:14">
      <c r="A38" s="47">
        <v>2054</v>
      </c>
      <c r="B38" s="235">
        <v>5232327.350938797</v>
      </c>
      <c r="C38" s="236">
        <v>53494.632449247874</v>
      </c>
      <c r="D38" s="229">
        <v>1.0329476806281157E-2</v>
      </c>
      <c r="E38" s="230">
        <v>37.581017575826898</v>
      </c>
      <c r="F38" s="235">
        <v>925810.43061959534</v>
      </c>
      <c r="G38" s="236">
        <v>4363.0642347401008</v>
      </c>
      <c r="H38" s="229">
        <v>4.7350118888047632E-3</v>
      </c>
      <c r="I38" s="235">
        <v>2952816.1202811315</v>
      </c>
      <c r="J38" s="38">
        <v>25782.989427749068</v>
      </c>
      <c r="K38" s="229">
        <v>8.8085745104744539E-3</v>
      </c>
      <c r="L38" s="235">
        <v>985027.71102878824</v>
      </c>
      <c r="M38" s="38">
        <v>20092.284642222221</v>
      </c>
      <c r="N38" s="233">
        <v>2.0822413700223086E-2</v>
      </c>
    </row>
    <row r="39" spans="1:14">
      <c r="A39" s="47">
        <v>2055</v>
      </c>
      <c r="B39" s="235">
        <v>5285766.7835893659</v>
      </c>
      <c r="C39" s="236">
        <v>53439.432650568895</v>
      </c>
      <c r="D39" s="229">
        <v>1.02133198223886E-2</v>
      </c>
      <c r="E39" s="230">
        <v>37.662515010989097</v>
      </c>
      <c r="F39" s="235">
        <v>930229.06433728989</v>
      </c>
      <c r="G39" s="236">
        <v>4418.6337176945526</v>
      </c>
      <c r="H39" s="229">
        <v>4.7727197399767274E-3</v>
      </c>
      <c r="I39" s="235">
        <v>2976951.4293471836</v>
      </c>
      <c r="J39" s="38">
        <v>24135.309066052083</v>
      </c>
      <c r="K39" s="229">
        <v>8.173657987126548E-3</v>
      </c>
      <c r="L39" s="235">
        <v>1006482.2040716815</v>
      </c>
      <c r="M39" s="38">
        <v>21454.493042893242</v>
      </c>
      <c r="N39" s="233">
        <v>2.178059845695679E-2</v>
      </c>
    </row>
    <row r="40" spans="1:14">
      <c r="A40" s="47">
        <v>2056</v>
      </c>
      <c r="B40" s="235">
        <v>5339307.1087306645</v>
      </c>
      <c r="C40" s="236">
        <v>53540.325141298585</v>
      </c>
      <c r="D40" s="229">
        <v>1.0129150099380979E-2</v>
      </c>
      <c r="E40" s="230">
        <v>37.744169934281899</v>
      </c>
      <c r="F40" s="235">
        <v>934856.0572126687</v>
      </c>
      <c r="G40" s="236">
        <v>4626.9928753788117</v>
      </c>
      <c r="H40" s="229">
        <v>4.9740360227028546E-3</v>
      </c>
      <c r="I40" s="235">
        <v>2999375.6816984741</v>
      </c>
      <c r="J40" s="38">
        <v>22424.252351290546</v>
      </c>
      <c r="K40" s="229">
        <v>7.5326228470606882E-3</v>
      </c>
      <c r="L40" s="235">
        <v>1029383.7208008922</v>
      </c>
      <c r="M40" s="38">
        <v>22901.516729210736</v>
      </c>
      <c r="N40" s="233">
        <v>2.275402052471831E-2</v>
      </c>
    </row>
    <row r="41" spans="1:14">
      <c r="A41" s="47">
        <v>2057</v>
      </c>
      <c r="B41" s="235">
        <v>5393003.5271766111</v>
      </c>
      <c r="C41" s="236">
        <v>53696.418445946649</v>
      </c>
      <c r="D41" s="229">
        <v>1.0056813993363223E-2</v>
      </c>
      <c r="E41" s="230">
        <v>37.821471623123301</v>
      </c>
      <c r="F41" s="235">
        <v>939807.83447813045</v>
      </c>
      <c r="G41" s="236">
        <v>4951.7772654617438</v>
      </c>
      <c r="H41" s="229">
        <v>5.296833910694021E-3</v>
      </c>
      <c r="I41" s="235">
        <v>3025641.6474679527</v>
      </c>
      <c r="J41" s="38">
        <v>26265.965769478586</v>
      </c>
      <c r="K41" s="229">
        <v>8.7571443383194225E-3</v>
      </c>
      <c r="L41" s="235">
        <v>1048148.5554352378</v>
      </c>
      <c r="M41" s="38">
        <v>18764.834634345607</v>
      </c>
      <c r="N41" s="233">
        <v>1.8229193113473707E-2</v>
      </c>
    </row>
    <row r="42" spans="1:14">
      <c r="A42" s="47">
        <v>2058</v>
      </c>
      <c r="B42" s="235">
        <v>5446924.6756898267</v>
      </c>
      <c r="C42" s="236">
        <v>53921.148513215594</v>
      </c>
      <c r="D42" s="229">
        <v>9.9983521689712695E-3</v>
      </c>
      <c r="E42" s="230">
        <v>37.893791610563497</v>
      </c>
      <c r="F42" s="235">
        <v>945185.90012153715</v>
      </c>
      <c r="G42" s="236">
        <v>5378.0656434067059</v>
      </c>
      <c r="H42" s="229">
        <v>5.7225162912086791E-3</v>
      </c>
      <c r="I42" s="235">
        <v>3054385.4091166095</v>
      </c>
      <c r="J42" s="38">
        <v>28743.7616486568</v>
      </c>
      <c r="K42" s="229">
        <v>9.5000548636390292E-3</v>
      </c>
      <c r="L42" s="235">
        <v>1064145.5527389008</v>
      </c>
      <c r="M42" s="38">
        <v>15996.997303662938</v>
      </c>
      <c r="N42" s="233">
        <v>1.5262146974023505E-2</v>
      </c>
    </row>
    <row r="43" spans="1:14">
      <c r="A43" s="47">
        <v>2059</v>
      </c>
      <c r="B43" s="235">
        <v>5501087.9967930727</v>
      </c>
      <c r="C43" s="236">
        <v>54163.321103245951</v>
      </c>
      <c r="D43" s="229">
        <v>9.943835159862191E-3</v>
      </c>
      <c r="E43" s="230">
        <v>37.961434447695098</v>
      </c>
      <c r="F43" s="235">
        <v>951061.72227306268</v>
      </c>
      <c r="G43" s="236">
        <v>5875.8221515255282</v>
      </c>
      <c r="H43" s="229">
        <v>6.2165782950951431E-3</v>
      </c>
      <c r="I43" s="235">
        <v>3084598.0071202265</v>
      </c>
      <c r="J43" s="38">
        <v>30212.598003617022</v>
      </c>
      <c r="K43" s="229">
        <v>9.8915473841119095E-3</v>
      </c>
      <c r="L43" s="235">
        <v>1078369.2667531883</v>
      </c>
      <c r="M43" s="38">
        <v>14223.714014287572</v>
      </c>
      <c r="N43" s="233">
        <v>1.3366323786890399E-2</v>
      </c>
    </row>
    <row r="44" spans="1:14">
      <c r="A44" s="47">
        <v>2060</v>
      </c>
      <c r="B44" s="235">
        <v>5555423.3721999219</v>
      </c>
      <c r="C44" s="236">
        <v>54335.375406849198</v>
      </c>
      <c r="D44" s="229">
        <v>9.8772052798510312E-3</v>
      </c>
      <c r="E44" s="230">
        <v>38.025315894950602</v>
      </c>
      <c r="F44" s="235">
        <v>957453.29090872756</v>
      </c>
      <c r="G44" s="236">
        <v>6391.5686356648803</v>
      </c>
      <c r="H44" s="229">
        <v>6.7204561869957935E-3</v>
      </c>
      <c r="I44" s="235">
        <v>3115001.0254457383</v>
      </c>
      <c r="J44" s="38">
        <v>30403.018325511832</v>
      </c>
      <c r="K44" s="229">
        <v>9.8563956325368185E-3</v>
      </c>
      <c r="L44" s="235">
        <v>1092054.0330722618</v>
      </c>
      <c r="M44" s="38">
        <v>13684.766319073504</v>
      </c>
      <c r="N44" s="233">
        <v>1.2690241405225011E-2</v>
      </c>
    </row>
    <row r="45" spans="1:14">
      <c r="A45" s="47">
        <v>2061</v>
      </c>
      <c r="B45" s="235">
        <v>5609942.5481417272</v>
      </c>
      <c r="C45" s="236">
        <v>54519.175941805355</v>
      </c>
      <c r="D45" s="229">
        <v>9.8136851665755476E-3</v>
      </c>
      <c r="E45" s="230">
        <v>38.086397719652901</v>
      </c>
      <c r="F45" s="235">
        <v>964370.02634293085</v>
      </c>
      <c r="G45" s="236">
        <v>6916.7354342032922</v>
      </c>
      <c r="H45" s="229">
        <v>7.2240969871633087E-3</v>
      </c>
      <c r="I45" s="235">
        <v>3142582.5319007267</v>
      </c>
      <c r="J45" s="38">
        <v>27581.506454988383</v>
      </c>
      <c r="K45" s="229">
        <v>8.8544132825900679E-3</v>
      </c>
      <c r="L45" s="235">
        <v>1108250.9080866363</v>
      </c>
      <c r="M45" s="38">
        <v>16196.875014374498</v>
      </c>
      <c r="N45" s="233">
        <v>1.4831569248279886E-2</v>
      </c>
    </row>
    <row r="46" spans="1:14">
      <c r="A46" s="47">
        <v>2062</v>
      </c>
      <c r="B46" s="235">
        <v>5664555.2011827324</v>
      </c>
      <c r="C46" s="236">
        <v>54612.653041005135</v>
      </c>
      <c r="D46" s="229">
        <v>9.7349754605053906E-3</v>
      </c>
      <c r="E46" s="230">
        <v>38.145430983753201</v>
      </c>
      <c r="F46" s="235">
        <v>971800.02039414062</v>
      </c>
      <c r="G46" s="236">
        <v>7429.9940512097673</v>
      </c>
      <c r="H46" s="229">
        <v>7.704505374752868E-3</v>
      </c>
      <c r="I46" s="235">
        <v>3167041.2703413344</v>
      </c>
      <c r="J46" s="38">
        <v>24458.738440607674</v>
      </c>
      <c r="K46" s="229">
        <v>7.7830059170520549E-3</v>
      </c>
      <c r="L46" s="235">
        <v>1127225.4460233205</v>
      </c>
      <c r="M46" s="38">
        <v>18974.53793668421</v>
      </c>
      <c r="N46" s="233">
        <v>1.7121157129880604E-2</v>
      </c>
    </row>
    <row r="47" spans="1:14">
      <c r="A47" s="47">
        <v>2063</v>
      </c>
      <c r="B47" s="235">
        <v>5719145.3216741234</v>
      </c>
      <c r="C47" s="236">
        <v>54590.120491391048</v>
      </c>
      <c r="D47" s="229">
        <v>9.6371415852727349E-3</v>
      </c>
      <c r="E47" s="230">
        <v>38.203467309545303</v>
      </c>
      <c r="F47" s="235">
        <v>979705.96054935001</v>
      </c>
      <c r="G47" s="236">
        <v>7905.9401552093914</v>
      </c>
      <c r="H47" s="229">
        <v>8.1353570583408974E-3</v>
      </c>
      <c r="I47" s="235">
        <v>3192732.8951395578</v>
      </c>
      <c r="J47" s="38">
        <v>25691.624798223376</v>
      </c>
      <c r="K47" s="229">
        <v>8.112185034915731E-3</v>
      </c>
      <c r="L47" s="235">
        <v>1144581.7083633975</v>
      </c>
      <c r="M47" s="38">
        <v>17356.262340076966</v>
      </c>
      <c r="N47" s="233">
        <v>1.5397330144832244E-2</v>
      </c>
    </row>
    <row r="48" spans="1:14">
      <c r="A48" s="47">
        <v>2064</v>
      </c>
      <c r="B48" s="235">
        <v>5773599.4560417198</v>
      </c>
      <c r="C48" s="236">
        <v>54454.134367596358</v>
      </c>
      <c r="D48" s="229">
        <v>9.5213762380244038E-3</v>
      </c>
      <c r="E48" s="230">
        <v>38.261517223698398</v>
      </c>
      <c r="F48" s="235">
        <v>988033.5986375364</v>
      </c>
      <c r="G48" s="236">
        <v>8327.6380881863879</v>
      </c>
      <c r="H48" s="229">
        <v>8.5001402701652129E-3</v>
      </c>
      <c r="I48" s="235">
        <v>3217795.6177526829</v>
      </c>
      <c r="J48" s="38">
        <v>25062.722613125108</v>
      </c>
      <c r="K48" s="229">
        <v>7.8499277691783664E-3</v>
      </c>
      <c r="L48" s="235">
        <v>1162154.0145034173</v>
      </c>
      <c r="M48" s="38">
        <v>17572.306140019791</v>
      </c>
      <c r="N48" s="233">
        <v>1.5352600877351019E-2</v>
      </c>
    </row>
    <row r="49" spans="1:14">
      <c r="A49" s="48">
        <v>2065</v>
      </c>
      <c r="B49" s="237">
        <v>5827809.8682021918</v>
      </c>
      <c r="C49" s="238">
        <v>54210.412160472013</v>
      </c>
      <c r="D49" s="231">
        <v>9.3893614500299982E-3</v>
      </c>
      <c r="E49" s="232">
        <v>38.320363000752302</v>
      </c>
      <c r="F49" s="237">
        <v>996716.97151272546</v>
      </c>
      <c r="G49" s="238">
        <v>8683.3728751890594</v>
      </c>
      <c r="H49" s="231">
        <v>8.7885400730938201E-3</v>
      </c>
      <c r="I49" s="237">
        <v>3241337.3950740402</v>
      </c>
      <c r="J49" s="43">
        <v>23541.77732135728</v>
      </c>
      <c r="K49" s="231">
        <v>7.3161195171864701E-3</v>
      </c>
      <c r="L49" s="237">
        <v>1180817.7891056698</v>
      </c>
      <c r="M49" s="43">
        <v>18663.774602252524</v>
      </c>
      <c r="N49" s="234">
        <v>1.6059639573871243E-2</v>
      </c>
    </row>
    <row r="50" spans="1:14">
      <c r="B50" s="46"/>
      <c r="C50" s="46"/>
      <c r="D50" s="46"/>
      <c r="E50" s="46"/>
      <c r="F50" s="46"/>
      <c r="G50" s="46"/>
      <c r="H50" s="46"/>
      <c r="I50" s="46"/>
      <c r="J50" s="46"/>
      <c r="K50" s="46"/>
      <c r="L50" s="46"/>
      <c r="M50" s="46"/>
      <c r="N50" s="46"/>
    </row>
    <row r="51" spans="1:14">
      <c r="A51" s="1045" t="s">
        <v>534</v>
      </c>
      <c r="B51" s="1045"/>
      <c r="C51" s="1045"/>
      <c r="D51" s="1045"/>
      <c r="E51" s="1045"/>
      <c r="F51" s="1045"/>
      <c r="G51" s="1045"/>
      <c r="H51" s="1045"/>
      <c r="I51" s="1045"/>
      <c r="J51" s="1045"/>
      <c r="K51" s="1045"/>
      <c r="L51" s="1045"/>
      <c r="M51" s="1045"/>
      <c r="N51" s="1045"/>
    </row>
  </sheetData>
  <mergeCells count="6">
    <mergeCell ref="B1:E1"/>
    <mergeCell ref="F1:H1"/>
    <mergeCell ref="I1:K1"/>
    <mergeCell ref="L1:N1"/>
    <mergeCell ref="A51:N51"/>
    <mergeCell ref="A1:A2"/>
  </mergeCells>
  <printOptions horizontalCentered="1"/>
  <pageMargins left="0.7" right="0.7" top="1" bottom="1" header="0.5" footer="0.5"/>
  <pageSetup scale="81" fitToHeight="0" orientation="portrait" r:id="rId1"/>
  <headerFooter scaleWithDoc="0">
    <oddHeader>&amp;C&amp;"-,Bold"Table 2.3 
Utah Demographic Projections by Selected Age Group</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R69"/>
  <sheetViews>
    <sheetView view="pageLayout" zoomScale="80" zoomScaleNormal="90" zoomScaleSheetLayoutView="100" zoomScalePageLayoutView="80" workbookViewId="0">
      <selection activeCell="G8" sqref="G8"/>
    </sheetView>
  </sheetViews>
  <sheetFormatPr defaultColWidth="18.85546875" defaultRowHeight="12.75"/>
  <cols>
    <col min="1" max="1" width="18.42578125" style="680" customWidth="1"/>
    <col min="2" max="2" width="13.42578125" style="680" hidden="1" customWidth="1"/>
    <col min="3" max="3" width="2" style="680" hidden="1" customWidth="1"/>
    <col min="4" max="4" width="15.42578125" style="680" hidden="1" customWidth="1"/>
    <col min="5" max="5" width="13.140625" style="680" customWidth="1"/>
    <col min="6" max="6" width="13" style="680" customWidth="1"/>
    <col min="7" max="7" width="8.42578125" style="680" customWidth="1"/>
    <col min="8" max="8" width="5.42578125" style="680" customWidth="1"/>
    <col min="9" max="10" width="8.7109375" style="684" customWidth="1"/>
    <col min="11" max="11" width="5.42578125" style="680" bestFit="1" customWidth="1"/>
    <col min="12" max="12" width="9.140625" style="680" customWidth="1"/>
    <col min="13" max="13" width="5.42578125" style="680" customWidth="1"/>
    <col min="14" max="14" width="12.140625" style="680" customWidth="1"/>
    <col min="15" max="15" width="8.42578125" style="680" customWidth="1"/>
    <col min="16" max="16" width="5.140625" style="680" customWidth="1"/>
    <col min="17" max="17" width="6.42578125" style="713" customWidth="1"/>
    <col min="18" max="16384" width="18.85546875" style="713"/>
  </cols>
  <sheetData>
    <row r="1" spans="1:18" s="718" customFormat="1" ht="28.5" customHeight="1">
      <c r="A1" s="1489"/>
      <c r="B1" s="1561" t="s">
        <v>759</v>
      </c>
      <c r="C1" s="1562"/>
      <c r="D1" s="1562"/>
      <c r="E1" s="1562"/>
      <c r="F1" s="1562"/>
      <c r="G1" s="1562"/>
      <c r="H1" s="1563"/>
      <c r="I1" s="1561" t="s">
        <v>758</v>
      </c>
      <c r="J1" s="1562"/>
      <c r="K1" s="1562"/>
      <c r="L1" s="1562"/>
      <c r="M1" s="1563"/>
      <c r="N1" s="1564" t="s">
        <v>757</v>
      </c>
      <c r="O1" s="1562"/>
      <c r="P1" s="1563"/>
    </row>
    <row r="2" spans="1:18" s="718" customFormat="1" ht="24.75" customHeight="1">
      <c r="A2" s="1493" t="s">
        <v>749</v>
      </c>
      <c r="B2" s="1565"/>
      <c r="C2" s="1566"/>
      <c r="D2" s="1566"/>
      <c r="E2" s="1567">
        <v>2014</v>
      </c>
      <c r="F2" s="1567">
        <v>2017</v>
      </c>
      <c r="G2" s="1568" t="s">
        <v>748</v>
      </c>
      <c r="H2" s="1569"/>
      <c r="I2" s="1494">
        <v>2014</v>
      </c>
      <c r="J2" s="1495">
        <v>2017</v>
      </c>
      <c r="K2" s="1496" t="s">
        <v>645</v>
      </c>
      <c r="L2" s="1568" t="s">
        <v>748</v>
      </c>
      <c r="M2" s="1569"/>
      <c r="N2" s="1570" t="s">
        <v>756</v>
      </c>
      <c r="O2" s="1568" t="s">
        <v>755</v>
      </c>
      <c r="P2" s="1571"/>
      <c r="Q2" s="692"/>
    </row>
    <row r="3" spans="1:18" s="718" customFormat="1" ht="13.5" customHeight="1">
      <c r="A3" s="1502"/>
      <c r="B3" s="1572" t="s">
        <v>754</v>
      </c>
      <c r="C3" s="1573" t="s">
        <v>754</v>
      </c>
      <c r="D3" s="1573" t="s">
        <v>754</v>
      </c>
      <c r="E3" s="1574"/>
      <c r="F3" s="1574"/>
      <c r="G3" s="1575" t="s">
        <v>746</v>
      </c>
      <c r="H3" s="1507" t="s">
        <v>112</v>
      </c>
      <c r="I3" s="1503"/>
      <c r="J3" s="1504"/>
      <c r="K3" s="1505"/>
      <c r="L3" s="1575" t="s">
        <v>753</v>
      </c>
      <c r="M3" s="1507" t="s">
        <v>112</v>
      </c>
      <c r="N3" s="1576"/>
      <c r="O3" s="1575">
        <v>2017</v>
      </c>
      <c r="P3" s="1577" t="s">
        <v>112</v>
      </c>
    </row>
    <row r="4" spans="1:18">
      <c r="A4" s="1510"/>
      <c r="B4" s="1578"/>
      <c r="C4" s="1555"/>
      <c r="D4" s="1555"/>
      <c r="E4" s="1555"/>
      <c r="F4" s="1555"/>
      <c r="G4" s="1579"/>
      <c r="H4" s="1515"/>
      <c r="I4" s="1511"/>
      <c r="J4" s="1512"/>
      <c r="K4" s="1555"/>
      <c r="L4" s="1580"/>
      <c r="M4" s="1581"/>
      <c r="N4" s="1582"/>
      <c r="O4" s="1583"/>
      <c r="P4" s="1584"/>
    </row>
    <row r="5" spans="1:18">
      <c r="A5" s="1585" t="s">
        <v>111</v>
      </c>
      <c r="B5" s="1586">
        <v>14833680</v>
      </c>
      <c r="C5" s="1587">
        <v>15126281</v>
      </c>
      <c r="D5" s="1587">
        <v>16495369</v>
      </c>
      <c r="E5" s="1588">
        <v>16899831</v>
      </c>
      <c r="F5" s="1588">
        <v>18050693</v>
      </c>
      <c r="G5" s="1589">
        <v>2.220305074632245E-2</v>
      </c>
      <c r="H5" s="1531" t="s">
        <v>131</v>
      </c>
      <c r="I5" s="1588">
        <v>53040</v>
      </c>
      <c r="J5" s="1588">
        <v>55418</v>
      </c>
      <c r="K5" s="1513" t="s">
        <v>131</v>
      </c>
      <c r="L5" s="1589">
        <v>1.472675391344036E-2</v>
      </c>
      <c r="M5" s="1531" t="s">
        <v>131</v>
      </c>
      <c r="N5" s="1587">
        <v>16820250</v>
      </c>
      <c r="O5" s="1590">
        <v>51640</v>
      </c>
      <c r="P5" s="1531" t="s">
        <v>131</v>
      </c>
      <c r="Q5" s="716"/>
      <c r="R5" s="715"/>
    </row>
    <row r="6" spans="1:18">
      <c r="A6" s="1585"/>
      <c r="B6" s="1532"/>
      <c r="C6" s="1511"/>
      <c r="D6" s="1511"/>
      <c r="E6" s="1511"/>
      <c r="F6" s="1529"/>
      <c r="G6" s="1589"/>
      <c r="H6" s="1531"/>
      <c r="I6" s="1511"/>
      <c r="J6" s="1512"/>
      <c r="K6" s="1513"/>
      <c r="L6" s="1589"/>
      <c r="M6" s="1531"/>
      <c r="N6" s="1591"/>
      <c r="O6" s="1592"/>
      <c r="P6" s="1531"/>
      <c r="Q6" s="717"/>
    </row>
    <row r="7" spans="1:18">
      <c r="A7" s="1585" t="s">
        <v>744</v>
      </c>
      <c r="B7" s="1593">
        <f>SUM(B8:B15)</f>
        <v>955050.25</v>
      </c>
      <c r="C7" s="1521">
        <f>SUM(C8:C15)</f>
        <v>961066</v>
      </c>
      <c r="D7" s="1521">
        <f>SUM(D8:D15)</f>
        <v>1040131.6</v>
      </c>
      <c r="E7" s="1535">
        <v>1066137.2</v>
      </c>
      <c r="F7" s="1535">
        <v>1154423.3999999999</v>
      </c>
      <c r="G7" s="1589">
        <v>2.6874433922116969E-2</v>
      </c>
      <c r="H7" s="1531" t="s">
        <v>131</v>
      </c>
      <c r="I7" s="1535">
        <v>46018.20057546426</v>
      </c>
      <c r="J7" s="1535">
        <v>47733.774980334616</v>
      </c>
      <c r="K7" s="1513" t="s">
        <v>131</v>
      </c>
      <c r="L7" s="1589">
        <v>1.2275477805560264E-2</v>
      </c>
      <c r="M7" s="1531" t="s">
        <v>131</v>
      </c>
      <c r="N7" s="1535">
        <v>1112088.8999999999</v>
      </c>
      <c r="O7" s="1594">
        <v>45983.303275668048</v>
      </c>
      <c r="P7" s="1531" t="s">
        <v>131</v>
      </c>
      <c r="Q7" s="717"/>
    </row>
    <row r="8" spans="1:18">
      <c r="A8" s="1585" t="s">
        <v>102</v>
      </c>
      <c r="B8" s="1593">
        <v>249822</v>
      </c>
      <c r="C8" s="1521">
        <v>252545</v>
      </c>
      <c r="D8" s="1521">
        <v>270148.90000000002</v>
      </c>
      <c r="E8" s="1535">
        <v>273406.90000000002</v>
      </c>
      <c r="F8" s="1521">
        <v>297161.90000000002</v>
      </c>
      <c r="G8" s="1589">
        <v>2.8161218565917245E-2</v>
      </c>
      <c r="H8" s="1531">
        <v>11</v>
      </c>
      <c r="I8" s="547">
        <v>40768</v>
      </c>
      <c r="J8" s="1535">
        <v>42353</v>
      </c>
      <c r="K8" s="1513">
        <v>41</v>
      </c>
      <c r="L8" s="1589">
        <v>1.2795097948045786E-2</v>
      </c>
      <c r="M8" s="1531">
        <v>19</v>
      </c>
      <c r="N8" s="1537">
        <v>296648.90000000002</v>
      </c>
      <c r="O8" s="1595">
        <v>42280</v>
      </c>
      <c r="P8" s="1531">
        <v>43</v>
      </c>
      <c r="Q8" s="716"/>
      <c r="R8" s="715"/>
    </row>
    <row r="9" spans="1:18">
      <c r="A9" s="1585" t="s">
        <v>99</v>
      </c>
      <c r="B9" s="1593">
        <v>256019.25</v>
      </c>
      <c r="C9" s="1521">
        <v>257622</v>
      </c>
      <c r="D9" s="1521">
        <v>282533.90000000002</v>
      </c>
      <c r="E9" s="1535">
        <v>295010.09999999998</v>
      </c>
      <c r="F9" s="1521">
        <v>323274.2</v>
      </c>
      <c r="G9" s="1589">
        <v>3.0966895588614207E-2</v>
      </c>
      <c r="H9" s="1531">
        <v>8</v>
      </c>
      <c r="I9" s="547">
        <v>55221</v>
      </c>
      <c r="J9" s="1535">
        <v>57654</v>
      </c>
      <c r="K9" s="1513">
        <v>16</v>
      </c>
      <c r="L9" s="1589">
        <v>1.447587951895124E-2</v>
      </c>
      <c r="M9" s="1531">
        <v>15</v>
      </c>
      <c r="N9" s="1537">
        <v>306411.09999999998</v>
      </c>
      <c r="O9" s="1595">
        <v>54646</v>
      </c>
      <c r="P9" s="1531">
        <v>13</v>
      </c>
      <c r="Q9" s="716"/>
      <c r="R9" s="715"/>
    </row>
    <row r="10" spans="1:18">
      <c r="A10" s="1585" t="s">
        <v>92</v>
      </c>
      <c r="B10" s="1593">
        <v>54599.5</v>
      </c>
      <c r="C10" s="1521">
        <v>54411</v>
      </c>
      <c r="D10" s="1521">
        <v>59830.6</v>
      </c>
      <c r="E10" s="1535">
        <v>61366.5</v>
      </c>
      <c r="F10" s="1521">
        <v>67016.2</v>
      </c>
      <c r="G10" s="1589">
        <v>2.9791923539338239E-2</v>
      </c>
      <c r="H10" s="1531">
        <v>9</v>
      </c>
      <c r="I10" s="547">
        <v>37639</v>
      </c>
      <c r="J10" s="1535">
        <v>39032</v>
      </c>
      <c r="K10" s="1513">
        <v>48</v>
      </c>
      <c r="L10" s="1589">
        <v>1.2187359805342801E-2</v>
      </c>
      <c r="M10" s="1531">
        <v>20</v>
      </c>
      <c r="N10" s="1537">
        <v>71812.899999999994</v>
      </c>
      <c r="O10" s="1595">
        <v>41826</v>
      </c>
      <c r="P10" s="1531">
        <v>44</v>
      </c>
      <c r="Q10" s="716"/>
      <c r="R10" s="715"/>
    </row>
    <row r="11" spans="1:18">
      <c r="A11" s="1585" t="s">
        <v>78</v>
      </c>
      <c r="B11" s="1593">
        <v>37591.75</v>
      </c>
      <c r="C11" s="1521">
        <v>38737</v>
      </c>
      <c r="D11" s="1521">
        <v>42433.8</v>
      </c>
      <c r="E11" s="1535">
        <v>43092.3</v>
      </c>
      <c r="F11" s="1521">
        <v>44410.7</v>
      </c>
      <c r="G11" s="1589">
        <v>1.0095992261022868E-2</v>
      </c>
      <c r="H11" s="1531">
        <v>33</v>
      </c>
      <c r="I11" s="547">
        <v>42250</v>
      </c>
      <c r="J11" s="1535">
        <v>42276</v>
      </c>
      <c r="K11" s="1513">
        <v>42</v>
      </c>
      <c r="L11" s="1589">
        <v>2.0508614192737973E-4</v>
      </c>
      <c r="M11" s="1531">
        <v>46</v>
      </c>
      <c r="N11" s="1537">
        <v>47677.1</v>
      </c>
      <c r="O11" s="1595">
        <v>45385</v>
      </c>
      <c r="P11" s="1531">
        <v>35</v>
      </c>
      <c r="Q11" s="716"/>
      <c r="R11" s="715"/>
    </row>
    <row r="12" spans="1:18">
      <c r="A12" s="1585" t="s">
        <v>76</v>
      </c>
      <c r="B12" s="1593">
        <v>119320.5</v>
      </c>
      <c r="C12" s="1521">
        <v>119411</v>
      </c>
      <c r="D12" s="1521">
        <v>128272.7</v>
      </c>
      <c r="E12" s="1535">
        <v>129659.7</v>
      </c>
      <c r="F12" s="1521">
        <v>142851.9</v>
      </c>
      <c r="G12" s="1589">
        <v>3.2825621194621402E-2</v>
      </c>
      <c r="H12" s="1531">
        <v>5</v>
      </c>
      <c r="I12" s="547">
        <v>45788</v>
      </c>
      <c r="J12" s="1535">
        <v>47648</v>
      </c>
      <c r="K12" s="1513">
        <v>34</v>
      </c>
      <c r="L12" s="1589">
        <v>1.3361345022017135E-2</v>
      </c>
      <c r="M12" s="1531">
        <v>18</v>
      </c>
      <c r="N12" s="1537">
        <v>138386.4</v>
      </c>
      <c r="O12" s="1595">
        <v>46159</v>
      </c>
      <c r="P12" s="1531">
        <v>33</v>
      </c>
      <c r="Q12" s="716"/>
      <c r="R12" s="715"/>
    </row>
    <row r="13" spans="1:18">
      <c r="A13" s="1585" t="s">
        <v>73</v>
      </c>
      <c r="B13" s="1593">
        <v>81301.25</v>
      </c>
      <c r="C13" s="1521">
        <v>83547</v>
      </c>
      <c r="D13" s="1521">
        <v>86506</v>
      </c>
      <c r="E13" s="1535">
        <v>89151.4</v>
      </c>
      <c r="F13" s="1521">
        <v>90969.1</v>
      </c>
      <c r="G13" s="1589">
        <v>6.7506302624715797E-3</v>
      </c>
      <c r="H13" s="1531">
        <v>39</v>
      </c>
      <c r="I13" s="547">
        <v>42795</v>
      </c>
      <c r="J13" s="1535">
        <v>43566</v>
      </c>
      <c r="K13" s="1513">
        <v>40</v>
      </c>
      <c r="L13" s="1589">
        <v>5.9696666264916765E-3</v>
      </c>
      <c r="M13" s="1531">
        <v>34</v>
      </c>
      <c r="N13" s="1537">
        <v>83127.3</v>
      </c>
      <c r="O13" s="1595">
        <v>39811</v>
      </c>
      <c r="P13" s="1531">
        <v>49</v>
      </c>
      <c r="Q13" s="716"/>
      <c r="R13" s="715"/>
    </row>
    <row r="14" spans="1:18" s="718" customFormat="1">
      <c r="A14" s="1596" t="s">
        <v>60</v>
      </c>
      <c r="B14" s="1597">
        <v>118887.25</v>
      </c>
      <c r="C14" s="1598">
        <v>119739</v>
      </c>
      <c r="D14" s="1598">
        <v>131901.79999999999</v>
      </c>
      <c r="E14" s="1539">
        <v>135889.79999999999</v>
      </c>
      <c r="F14" s="1598">
        <v>150054.9</v>
      </c>
      <c r="G14" s="1599">
        <v>3.3604617392063441E-2</v>
      </c>
      <c r="H14" s="1543">
        <v>4</v>
      </c>
      <c r="I14" s="551">
        <v>46242</v>
      </c>
      <c r="J14" s="1539">
        <v>48376</v>
      </c>
      <c r="K14" s="1541">
        <v>32</v>
      </c>
      <c r="L14" s="1599">
        <v>1.5152095430349677E-2</v>
      </c>
      <c r="M14" s="1543">
        <v>12</v>
      </c>
      <c r="N14" s="1540">
        <v>134803.79999999999</v>
      </c>
      <c r="O14" s="1600">
        <v>43459</v>
      </c>
      <c r="P14" s="1543">
        <v>42</v>
      </c>
      <c r="Q14" s="720"/>
      <c r="R14" s="719"/>
    </row>
    <row r="15" spans="1:18">
      <c r="A15" s="1585" t="s">
        <v>54</v>
      </c>
      <c r="B15" s="1593">
        <v>37508.75</v>
      </c>
      <c r="C15" s="1521">
        <v>35054</v>
      </c>
      <c r="D15" s="1521">
        <v>38503.9</v>
      </c>
      <c r="E15" s="1535">
        <v>38560.5</v>
      </c>
      <c r="F15" s="1521">
        <v>38684.5</v>
      </c>
      <c r="G15" s="1589">
        <v>1.0707617058700603E-3</v>
      </c>
      <c r="H15" s="1531">
        <v>47</v>
      </c>
      <c r="I15" s="547">
        <v>66104</v>
      </c>
      <c r="J15" s="1535">
        <v>66776</v>
      </c>
      <c r="K15" s="1513">
        <v>6</v>
      </c>
      <c r="L15" s="1589">
        <v>3.3771815873684385E-3</v>
      </c>
      <c r="M15" s="1531">
        <v>40</v>
      </c>
      <c r="N15" s="1537">
        <v>33221.4</v>
      </c>
      <c r="O15" s="1595">
        <v>57346</v>
      </c>
      <c r="P15" s="1531">
        <v>10</v>
      </c>
      <c r="Q15" s="716"/>
      <c r="R15" s="715"/>
    </row>
    <row r="16" spans="1:18">
      <c r="A16" s="1585"/>
      <c r="B16" s="1532"/>
      <c r="C16" s="1528"/>
      <c r="D16" s="1528"/>
      <c r="E16" s="1528"/>
      <c r="F16" s="1529"/>
      <c r="G16" s="1589"/>
      <c r="H16" s="1531"/>
      <c r="I16" s="1528"/>
      <c r="J16" s="1601"/>
      <c r="K16" s="1513"/>
      <c r="L16" s="1589"/>
      <c r="M16" s="1531"/>
      <c r="N16" s="1591"/>
      <c r="O16" s="1602"/>
      <c r="P16" s="1531"/>
      <c r="Q16" s="717"/>
    </row>
    <row r="17" spans="1:18">
      <c r="A17" s="1585" t="s">
        <v>743</v>
      </c>
      <c r="B17" s="1532"/>
      <c r="C17" s="1528"/>
      <c r="D17" s="1528"/>
      <c r="E17" s="1528"/>
      <c r="F17" s="1529"/>
      <c r="G17" s="1589"/>
      <c r="H17" s="1531"/>
      <c r="I17" s="1528"/>
      <c r="J17" s="1601"/>
      <c r="K17" s="1513"/>
      <c r="L17" s="1589"/>
      <c r="M17" s="1531"/>
      <c r="N17" s="1591"/>
      <c r="O17" s="1602"/>
      <c r="P17" s="1531"/>
      <c r="Q17" s="717"/>
    </row>
    <row r="18" spans="1:18">
      <c r="A18" s="1585" t="s">
        <v>104</v>
      </c>
      <c r="B18" s="1593">
        <v>175257.75</v>
      </c>
      <c r="C18" s="1521">
        <v>175420</v>
      </c>
      <c r="D18" s="1521">
        <v>188165.1</v>
      </c>
      <c r="E18" s="1535">
        <v>186335</v>
      </c>
      <c r="F18" s="1521">
        <v>192663.2</v>
      </c>
      <c r="G18" s="1589">
        <v>1.1194682632473141E-2</v>
      </c>
      <c r="H18" s="1531">
        <v>32</v>
      </c>
      <c r="I18" s="547">
        <v>38499</v>
      </c>
      <c r="J18" s="1535">
        <v>39523</v>
      </c>
      <c r="K18" s="1513">
        <v>47</v>
      </c>
      <c r="L18" s="1589">
        <v>8.7885659871800303E-3</v>
      </c>
      <c r="M18" s="1531">
        <v>28</v>
      </c>
      <c r="N18" s="1537">
        <v>198916.4</v>
      </c>
      <c r="O18" s="1595">
        <v>40805</v>
      </c>
      <c r="P18" s="1531">
        <v>47</v>
      </c>
      <c r="Q18" s="716"/>
      <c r="R18" s="715"/>
    </row>
    <row r="19" spans="1:18">
      <c r="A19" s="1585" t="s">
        <v>103</v>
      </c>
      <c r="B19" s="1593">
        <v>49645.75</v>
      </c>
      <c r="C19" s="1521">
        <v>53719</v>
      </c>
      <c r="D19" s="1521">
        <v>54750</v>
      </c>
      <c r="E19" s="1535">
        <v>53209</v>
      </c>
      <c r="F19" s="1521">
        <v>52291.199999999997</v>
      </c>
      <c r="G19" s="1589">
        <v>-5.7830328816923515E-3</v>
      </c>
      <c r="H19" s="1531">
        <v>49</v>
      </c>
      <c r="I19" s="547">
        <v>72220</v>
      </c>
      <c r="J19" s="1535">
        <v>70683</v>
      </c>
      <c r="K19" s="1513">
        <v>4</v>
      </c>
      <c r="L19" s="1589">
        <v>-7.1449937826993937E-3</v>
      </c>
      <c r="M19" s="1531">
        <v>48</v>
      </c>
      <c r="N19" s="1537">
        <v>42300.9</v>
      </c>
      <c r="O19" s="1595">
        <v>57179</v>
      </c>
      <c r="P19" s="1531">
        <v>11</v>
      </c>
      <c r="Q19" s="716"/>
      <c r="R19" s="715"/>
    </row>
    <row r="20" spans="1:18">
      <c r="A20" s="1585" t="s">
        <v>101</v>
      </c>
      <c r="B20" s="1593">
        <v>105628.5</v>
      </c>
      <c r="C20" s="1521">
        <v>103170</v>
      </c>
      <c r="D20" s="1521">
        <v>111778.9</v>
      </c>
      <c r="E20" s="1535">
        <v>112706.2</v>
      </c>
      <c r="F20" s="1521">
        <v>113951.6</v>
      </c>
      <c r="G20" s="1589">
        <v>3.6698387610456518E-3</v>
      </c>
      <c r="H20" s="1531">
        <v>42</v>
      </c>
      <c r="I20" s="547">
        <v>38015</v>
      </c>
      <c r="J20" s="1535">
        <v>37930</v>
      </c>
      <c r="K20" s="1513">
        <v>50</v>
      </c>
      <c r="L20" s="1589">
        <v>-7.4587602261477759E-4</v>
      </c>
      <c r="M20" s="1531">
        <v>47</v>
      </c>
      <c r="N20" s="1537">
        <v>123313.4</v>
      </c>
      <c r="O20" s="1595">
        <v>41046</v>
      </c>
      <c r="P20" s="1531">
        <v>46</v>
      </c>
      <c r="Q20" s="716"/>
      <c r="R20" s="715"/>
    </row>
    <row r="21" spans="1:18">
      <c r="A21" s="1585" t="s">
        <v>100</v>
      </c>
      <c r="B21" s="1593">
        <v>1961341.75</v>
      </c>
      <c r="C21" s="1521">
        <v>2013611</v>
      </c>
      <c r="D21" s="1521">
        <v>2220867.6</v>
      </c>
      <c r="E21" s="1535">
        <v>2309927.5</v>
      </c>
      <c r="F21" s="1521">
        <v>2576222.6</v>
      </c>
      <c r="G21" s="1589">
        <v>3.7038815999474561E-2</v>
      </c>
      <c r="H21" s="1531">
        <v>3</v>
      </c>
      <c r="I21" s="547">
        <v>59686</v>
      </c>
      <c r="J21" s="1535">
        <v>65160</v>
      </c>
      <c r="K21" s="1513">
        <v>9</v>
      </c>
      <c r="L21" s="1589">
        <v>2.9681398176573559E-2</v>
      </c>
      <c r="M21" s="1531">
        <v>1</v>
      </c>
      <c r="N21" s="1537">
        <v>2364129.4</v>
      </c>
      <c r="O21" s="1595">
        <v>59796</v>
      </c>
      <c r="P21" s="1531">
        <v>7</v>
      </c>
      <c r="Q21" s="716"/>
      <c r="R21" s="715"/>
    </row>
    <row r="22" spans="1:18">
      <c r="A22" s="1585" t="s">
        <v>98</v>
      </c>
      <c r="B22" s="1593">
        <v>227319.25</v>
      </c>
      <c r="C22" s="1521">
        <v>228212</v>
      </c>
      <c r="D22" s="1521">
        <v>241081.2</v>
      </c>
      <c r="E22" s="1535">
        <v>237558.1</v>
      </c>
      <c r="F22" s="1521">
        <v>238942.6</v>
      </c>
      <c r="G22" s="1589">
        <v>1.938920809571032E-3</v>
      </c>
      <c r="H22" s="1531">
        <v>46</v>
      </c>
      <c r="I22" s="547">
        <v>65985</v>
      </c>
      <c r="J22" s="1535">
        <v>66592</v>
      </c>
      <c r="K22" s="1513">
        <v>7</v>
      </c>
      <c r="L22" s="1589">
        <v>3.0569987003208343E-3</v>
      </c>
      <c r="M22" s="1531">
        <v>41</v>
      </c>
      <c r="N22" s="1537">
        <v>257713.6</v>
      </c>
      <c r="O22" s="1595">
        <v>71823</v>
      </c>
      <c r="P22" s="1531">
        <v>2</v>
      </c>
      <c r="Q22" s="716"/>
      <c r="R22" s="715"/>
    </row>
    <row r="23" spans="1:18">
      <c r="A23" s="1585" t="s">
        <v>97</v>
      </c>
      <c r="B23" s="1593">
        <v>57105.25</v>
      </c>
      <c r="C23" s="1521">
        <v>57013</v>
      </c>
      <c r="D23" s="1521">
        <v>59157.1</v>
      </c>
      <c r="E23" s="1535">
        <v>63693.3</v>
      </c>
      <c r="F23" s="1521">
        <v>63890.8</v>
      </c>
      <c r="G23" s="1589">
        <v>1.0325325433138133E-3</v>
      </c>
      <c r="H23" s="1531">
        <v>48</v>
      </c>
      <c r="I23" s="547">
        <v>68135</v>
      </c>
      <c r="J23" s="1535">
        <v>66419</v>
      </c>
      <c r="K23" s="1513">
        <v>8</v>
      </c>
      <c r="L23" s="1589">
        <v>-8.4665786176391089E-3</v>
      </c>
      <c r="M23" s="1531">
        <v>49</v>
      </c>
      <c r="N23" s="1537">
        <v>47782.1</v>
      </c>
      <c r="O23" s="1595">
        <v>49673</v>
      </c>
      <c r="P23" s="1531">
        <v>22</v>
      </c>
      <c r="Q23" s="716"/>
      <c r="R23" s="715"/>
    </row>
    <row r="24" spans="1:18">
      <c r="A24" s="1585" t="s">
        <v>96</v>
      </c>
      <c r="B24" s="1593">
        <v>104038.75</v>
      </c>
      <c r="C24" s="1521">
        <v>103733</v>
      </c>
      <c r="D24" s="1521">
        <v>112677.9</v>
      </c>
      <c r="E24" s="1535">
        <v>114961.5</v>
      </c>
      <c r="F24" s="1521">
        <v>122227</v>
      </c>
      <c r="G24" s="1589">
        <v>2.0637631219252439E-2</v>
      </c>
      <c r="H24" s="1531">
        <v>20</v>
      </c>
      <c r="I24" s="547">
        <v>173974</v>
      </c>
      <c r="J24" s="1535">
        <v>176127</v>
      </c>
      <c r="K24" s="1513">
        <v>1</v>
      </c>
      <c r="L24" s="1589">
        <v>4.1082367510418827E-3</v>
      </c>
      <c r="M24" s="1531">
        <v>39</v>
      </c>
      <c r="N24" s="1537">
        <v>55510.400000000001</v>
      </c>
      <c r="O24" s="1595">
        <v>79989</v>
      </c>
      <c r="P24" s="1531">
        <v>1</v>
      </c>
      <c r="Q24" s="716"/>
      <c r="R24" s="715"/>
    </row>
    <row r="25" spans="1:18">
      <c r="A25" s="1585" t="s">
        <v>95</v>
      </c>
      <c r="B25" s="1593">
        <v>718974.25</v>
      </c>
      <c r="C25" s="1521">
        <v>729372</v>
      </c>
      <c r="D25" s="1521">
        <v>784090.1</v>
      </c>
      <c r="E25" s="1535">
        <v>804321.7</v>
      </c>
      <c r="F25" s="1521">
        <v>883121.6</v>
      </c>
      <c r="G25" s="1589">
        <v>3.1644911636477202E-2</v>
      </c>
      <c r="H25" s="1531">
        <v>7</v>
      </c>
      <c r="I25" s="547">
        <v>40423</v>
      </c>
      <c r="J25" s="1535">
        <v>42085</v>
      </c>
      <c r="K25" s="1513">
        <v>43</v>
      </c>
      <c r="L25" s="1589">
        <v>1.3521416166968558E-2</v>
      </c>
      <c r="M25" s="1531">
        <v>16</v>
      </c>
      <c r="N25" s="1537">
        <v>1000624.1</v>
      </c>
      <c r="O25" s="1595">
        <v>47684</v>
      </c>
      <c r="P25" s="1531">
        <v>27</v>
      </c>
      <c r="Q25" s="716"/>
      <c r="R25" s="715"/>
    </row>
    <row r="26" spans="1:18">
      <c r="A26" s="1585" t="s">
        <v>94</v>
      </c>
      <c r="B26" s="1593">
        <v>411067.75</v>
      </c>
      <c r="C26" s="1521">
        <v>418312</v>
      </c>
      <c r="D26" s="1521">
        <v>450771.8</v>
      </c>
      <c r="E26" s="1535">
        <v>464060.9</v>
      </c>
      <c r="F26" s="1521">
        <v>510822.9</v>
      </c>
      <c r="G26" s="1589">
        <v>3.2519969988056285E-2</v>
      </c>
      <c r="H26" s="1531">
        <v>6</v>
      </c>
      <c r="I26" s="547">
        <v>46020</v>
      </c>
      <c r="J26" s="1535">
        <v>48979</v>
      </c>
      <c r="K26" s="1513">
        <v>29</v>
      </c>
      <c r="L26" s="1589">
        <v>2.0989086475067253E-2</v>
      </c>
      <c r="M26" s="1531">
        <v>5</v>
      </c>
      <c r="N26" s="1537">
        <v>460402.9</v>
      </c>
      <c r="O26" s="1595">
        <v>44145</v>
      </c>
      <c r="P26" s="1531">
        <v>40</v>
      </c>
      <c r="Q26" s="716"/>
      <c r="R26" s="715"/>
    </row>
    <row r="27" spans="1:18">
      <c r="A27" s="1585" t="s">
        <v>93</v>
      </c>
      <c r="B27" s="1593">
        <v>67695.75</v>
      </c>
      <c r="C27" s="1521">
        <v>68913</v>
      </c>
      <c r="D27" s="1521">
        <v>74277.5</v>
      </c>
      <c r="E27" s="1535">
        <v>74504.399999999994</v>
      </c>
      <c r="F27" s="1521">
        <v>79468.7</v>
      </c>
      <c r="G27" s="1589">
        <v>2.1734510051298006E-2</v>
      </c>
      <c r="H27" s="1531">
        <v>18</v>
      </c>
      <c r="I27" s="547">
        <v>52553</v>
      </c>
      <c r="J27" s="1535">
        <v>55668</v>
      </c>
      <c r="K27" s="1513">
        <v>18</v>
      </c>
      <c r="L27" s="1589">
        <v>1.9379827838559516E-2</v>
      </c>
      <c r="M27" s="1531">
        <v>8</v>
      </c>
      <c r="N27" s="1537">
        <v>75355.100000000006</v>
      </c>
      <c r="O27" s="1595">
        <v>52787</v>
      </c>
      <c r="P27" s="1531">
        <v>17</v>
      </c>
      <c r="Q27" s="716"/>
      <c r="R27" s="715"/>
    </row>
    <row r="28" spans="1:18">
      <c r="A28" s="1585" t="s">
        <v>115</v>
      </c>
      <c r="B28" s="1593">
        <v>658409.5</v>
      </c>
      <c r="C28" s="1521">
        <v>671493</v>
      </c>
      <c r="D28" s="1521">
        <v>724616.4</v>
      </c>
      <c r="E28" s="1535">
        <v>734217.6</v>
      </c>
      <c r="F28" s="1521">
        <v>745292</v>
      </c>
      <c r="G28" s="1589">
        <v>5.0026870114618927E-3</v>
      </c>
      <c r="H28" s="1531">
        <v>41</v>
      </c>
      <c r="I28" s="547">
        <v>56994</v>
      </c>
      <c r="J28" s="1535">
        <v>58217</v>
      </c>
      <c r="K28" s="1513">
        <v>13</v>
      </c>
      <c r="L28" s="1589">
        <v>7.1022385016317191E-3</v>
      </c>
      <c r="M28" s="1531">
        <v>31</v>
      </c>
      <c r="N28" s="1537">
        <v>693914</v>
      </c>
      <c r="O28" s="1595">
        <v>54203</v>
      </c>
      <c r="P28" s="1531">
        <v>15</v>
      </c>
      <c r="Q28" s="716"/>
      <c r="R28" s="715"/>
    </row>
    <row r="29" spans="1:18">
      <c r="A29" s="1585" t="s">
        <v>90</v>
      </c>
      <c r="B29" s="1593">
        <v>279961.75</v>
      </c>
      <c r="C29" s="1521">
        <v>281540</v>
      </c>
      <c r="D29" s="1521">
        <v>303919.5</v>
      </c>
      <c r="E29" s="1535">
        <v>313056.8</v>
      </c>
      <c r="F29" s="1521">
        <v>321137.5</v>
      </c>
      <c r="G29" s="1589">
        <v>8.5310963542652996E-3</v>
      </c>
      <c r="H29" s="1531">
        <v>37</v>
      </c>
      <c r="I29" s="547">
        <v>47482</v>
      </c>
      <c r="J29" s="1535">
        <v>48170</v>
      </c>
      <c r="K29" s="1513">
        <v>33</v>
      </c>
      <c r="L29" s="1589">
        <v>4.8067585062325779E-3</v>
      </c>
      <c r="M29" s="1531">
        <v>37</v>
      </c>
      <c r="N29" s="1537">
        <v>301008.2</v>
      </c>
      <c r="O29" s="1595">
        <v>45150</v>
      </c>
      <c r="P29" s="1531">
        <v>36</v>
      </c>
      <c r="Q29" s="716"/>
      <c r="R29" s="715"/>
    </row>
    <row r="30" spans="1:18">
      <c r="A30" s="1585" t="s">
        <v>89</v>
      </c>
      <c r="B30" s="1593">
        <v>143119</v>
      </c>
      <c r="C30" s="1521">
        <v>147665</v>
      </c>
      <c r="D30" s="1521">
        <v>156636.6</v>
      </c>
      <c r="E30" s="1535">
        <v>164720.79999999999</v>
      </c>
      <c r="F30" s="1521">
        <v>169233.4</v>
      </c>
      <c r="G30" s="1589">
        <v>9.0496721635822119E-3</v>
      </c>
      <c r="H30" s="1531">
        <v>36</v>
      </c>
      <c r="I30" s="547">
        <v>53041</v>
      </c>
      <c r="J30" s="1535">
        <v>53798</v>
      </c>
      <c r="K30" s="1513">
        <v>22</v>
      </c>
      <c r="L30" s="1589">
        <v>4.734871699924037E-3</v>
      </c>
      <c r="M30" s="1531">
        <v>38</v>
      </c>
      <c r="N30" s="1537">
        <v>148042.70000000001</v>
      </c>
      <c r="O30" s="1595">
        <v>47062</v>
      </c>
      <c r="P30" s="1531">
        <v>29</v>
      </c>
      <c r="Q30" s="716"/>
      <c r="R30" s="715"/>
    </row>
    <row r="31" spans="1:18">
      <c r="A31" s="1585" t="s">
        <v>88</v>
      </c>
      <c r="B31" s="1593">
        <v>130476.5</v>
      </c>
      <c r="C31" s="1521">
        <v>131320</v>
      </c>
      <c r="D31" s="1521">
        <v>140505.60000000001</v>
      </c>
      <c r="E31" s="1535">
        <v>143154.20000000001</v>
      </c>
      <c r="F31" s="1521">
        <v>148480.9</v>
      </c>
      <c r="G31" s="1589">
        <v>1.225244009382398E-2</v>
      </c>
      <c r="H31" s="1531">
        <v>30</v>
      </c>
      <c r="I31" s="547">
        <v>49371</v>
      </c>
      <c r="J31" s="1535">
        <v>50970</v>
      </c>
      <c r="K31" s="1513">
        <v>24</v>
      </c>
      <c r="L31" s="1589">
        <v>1.0681314612275727E-2</v>
      </c>
      <c r="M31" s="1531">
        <v>24</v>
      </c>
      <c r="N31" s="1537">
        <v>141459.4</v>
      </c>
      <c r="O31" s="1595">
        <v>48559</v>
      </c>
      <c r="P31" s="1531">
        <v>25</v>
      </c>
      <c r="Q31" s="716"/>
      <c r="R31" s="715"/>
    </row>
    <row r="32" spans="1:18">
      <c r="A32" s="1585" t="s">
        <v>87</v>
      </c>
      <c r="B32" s="1593">
        <v>166000.75</v>
      </c>
      <c r="C32" s="1521">
        <v>166852</v>
      </c>
      <c r="D32" s="1521">
        <v>179390</v>
      </c>
      <c r="E32" s="1535">
        <v>179752.5</v>
      </c>
      <c r="F32" s="1521">
        <v>184682.9</v>
      </c>
      <c r="G32" s="1589">
        <v>9.0605995103323345E-3</v>
      </c>
      <c r="H32" s="1531">
        <v>35</v>
      </c>
      <c r="I32" s="547">
        <v>40756</v>
      </c>
      <c r="J32" s="1535">
        <v>41463</v>
      </c>
      <c r="K32" s="1513">
        <v>45</v>
      </c>
      <c r="L32" s="1589">
        <v>5.7492623277966004E-3</v>
      </c>
      <c r="M32" s="1531">
        <v>35</v>
      </c>
      <c r="N32" s="1537">
        <v>180826.5</v>
      </c>
      <c r="O32" s="1595">
        <v>40597</v>
      </c>
      <c r="P32" s="1531">
        <v>48</v>
      </c>
      <c r="Q32" s="716"/>
      <c r="R32" s="715"/>
    </row>
    <row r="33" spans="1:18">
      <c r="A33" s="1585" t="s">
        <v>86</v>
      </c>
      <c r="B33" s="1593">
        <v>212730.25</v>
      </c>
      <c r="C33" s="1521">
        <v>209373</v>
      </c>
      <c r="D33" s="1521">
        <v>226615.9</v>
      </c>
      <c r="E33" s="1535">
        <v>231841.2</v>
      </c>
      <c r="F33" s="1521">
        <v>226612.5</v>
      </c>
      <c r="G33" s="1589">
        <v>-7.5748796209675895E-3</v>
      </c>
      <c r="H33" s="1531">
        <v>50</v>
      </c>
      <c r="I33" s="547">
        <v>49871</v>
      </c>
      <c r="J33" s="1535">
        <v>48377</v>
      </c>
      <c r="K33" s="1513">
        <v>31</v>
      </c>
      <c r="L33" s="1589">
        <v>-1.0087172185165194E-2</v>
      </c>
      <c r="M33" s="1531">
        <v>50</v>
      </c>
      <c r="N33" s="1537">
        <v>204516.8</v>
      </c>
      <c r="O33" s="1595">
        <v>43660</v>
      </c>
      <c r="P33" s="1531">
        <v>41</v>
      </c>
      <c r="Q33" s="716"/>
      <c r="R33" s="715"/>
    </row>
    <row r="34" spans="1:18">
      <c r="A34" s="1585" t="s">
        <v>85</v>
      </c>
      <c r="B34" s="1593">
        <v>50275</v>
      </c>
      <c r="C34" s="1521">
        <v>50106</v>
      </c>
      <c r="D34" s="1521">
        <v>52505</v>
      </c>
      <c r="E34" s="1535">
        <v>53417.599999999999</v>
      </c>
      <c r="F34" s="1521">
        <v>55598.8</v>
      </c>
      <c r="G34" s="1589">
        <v>1.3429826973617498E-2</v>
      </c>
      <c r="H34" s="1531">
        <v>25</v>
      </c>
      <c r="I34" s="547">
        <v>40197</v>
      </c>
      <c r="J34" s="1535">
        <v>41619</v>
      </c>
      <c r="K34" s="1513">
        <v>44</v>
      </c>
      <c r="L34" s="1589">
        <v>1.1655545227281294E-2</v>
      </c>
      <c r="M34" s="1531">
        <v>21</v>
      </c>
      <c r="N34" s="1537">
        <v>62060</v>
      </c>
      <c r="O34" s="1595">
        <v>46455</v>
      </c>
      <c r="P34" s="1531">
        <v>31</v>
      </c>
      <c r="Q34" s="716"/>
      <c r="R34" s="715"/>
    </row>
    <row r="35" spans="1:18">
      <c r="A35" s="1585" t="s">
        <v>84</v>
      </c>
      <c r="B35" s="1593">
        <v>315214.75</v>
      </c>
      <c r="C35" s="1521">
        <v>318146</v>
      </c>
      <c r="D35" s="1521">
        <v>334939</v>
      </c>
      <c r="E35" s="1535">
        <v>338706.8</v>
      </c>
      <c r="F35" s="1521">
        <v>363027.9</v>
      </c>
      <c r="G35" s="1589">
        <v>2.3384172307573836E-2</v>
      </c>
      <c r="H35" s="1531">
        <v>14</v>
      </c>
      <c r="I35" s="547">
        <v>56732</v>
      </c>
      <c r="J35" s="1535">
        <v>59983</v>
      </c>
      <c r="K35" s="1513">
        <v>12</v>
      </c>
      <c r="L35" s="1589">
        <v>1.8747828907217157E-2</v>
      </c>
      <c r="M35" s="1531">
        <v>9</v>
      </c>
      <c r="N35" s="1537">
        <v>368258.2</v>
      </c>
      <c r="O35" s="1595">
        <v>60847</v>
      </c>
      <c r="P35" s="1531">
        <v>6</v>
      </c>
      <c r="Q35" s="716"/>
      <c r="R35" s="715"/>
    </row>
    <row r="36" spans="1:18">
      <c r="A36" s="1585" t="s">
        <v>83</v>
      </c>
      <c r="B36" s="1593">
        <v>404185</v>
      </c>
      <c r="C36" s="1521">
        <v>415832</v>
      </c>
      <c r="D36" s="1521">
        <v>444865.8</v>
      </c>
      <c r="E36" s="1535">
        <v>453478.8</v>
      </c>
      <c r="F36" s="1521">
        <v>490174.6</v>
      </c>
      <c r="G36" s="1589">
        <v>2.6277020789362115E-2</v>
      </c>
      <c r="H36" s="1531">
        <v>13</v>
      </c>
      <c r="I36" s="547">
        <v>67103</v>
      </c>
      <c r="J36" s="1535">
        <v>71456</v>
      </c>
      <c r="K36" s="1513">
        <v>2</v>
      </c>
      <c r="L36" s="1589">
        <v>2.1172054949917696E-2</v>
      </c>
      <c r="M36" s="1531">
        <v>4</v>
      </c>
      <c r="N36" s="1537">
        <v>463930.7</v>
      </c>
      <c r="O36" s="1595">
        <v>67630</v>
      </c>
      <c r="P36" s="1531">
        <v>3</v>
      </c>
      <c r="Q36" s="716"/>
      <c r="R36" s="715"/>
    </row>
    <row r="37" spans="1:18">
      <c r="A37" s="1585" t="s">
        <v>82</v>
      </c>
      <c r="B37" s="1593">
        <v>392217</v>
      </c>
      <c r="C37" s="1521">
        <v>400063</v>
      </c>
      <c r="D37" s="1521">
        <v>424319.9</v>
      </c>
      <c r="E37" s="1535">
        <v>430501</v>
      </c>
      <c r="F37" s="1521">
        <v>458813.5</v>
      </c>
      <c r="G37" s="1589">
        <v>2.1458377050724398E-2</v>
      </c>
      <c r="H37" s="1531">
        <v>19</v>
      </c>
      <c r="I37" s="547">
        <v>43421</v>
      </c>
      <c r="J37" s="1535">
        <v>46055</v>
      </c>
      <c r="K37" s="1513">
        <v>38</v>
      </c>
      <c r="L37" s="1589">
        <v>1.9825002565356353E-2</v>
      </c>
      <c r="M37" s="1531">
        <v>6</v>
      </c>
      <c r="N37" s="1537">
        <v>460270</v>
      </c>
      <c r="O37" s="1595">
        <v>46201</v>
      </c>
      <c r="P37" s="1531">
        <v>32</v>
      </c>
      <c r="Q37" s="716"/>
      <c r="R37" s="715"/>
    </row>
    <row r="38" spans="1:18">
      <c r="A38" s="1585" t="s">
        <v>81</v>
      </c>
      <c r="B38" s="1593">
        <v>274588</v>
      </c>
      <c r="C38" s="1521">
        <v>275859</v>
      </c>
      <c r="D38" s="1521">
        <v>300633.09999999998</v>
      </c>
      <c r="E38" s="1535">
        <v>308197.3</v>
      </c>
      <c r="F38" s="1521">
        <v>322376.40000000002</v>
      </c>
      <c r="G38" s="1589">
        <v>1.5106176981237285E-2</v>
      </c>
      <c r="H38" s="1531">
        <v>23</v>
      </c>
      <c r="I38" s="547">
        <v>56522</v>
      </c>
      <c r="J38" s="1535">
        <v>57809</v>
      </c>
      <c r="K38" s="1513">
        <v>15</v>
      </c>
      <c r="L38" s="1589">
        <v>7.5330752529263467E-3</v>
      </c>
      <c r="M38" s="1531">
        <v>29</v>
      </c>
      <c r="N38" s="1537">
        <v>303141.3</v>
      </c>
      <c r="O38" s="1595">
        <v>54359</v>
      </c>
      <c r="P38" s="1531">
        <v>14</v>
      </c>
      <c r="Q38" s="716"/>
      <c r="R38" s="715"/>
    </row>
    <row r="39" spans="1:18">
      <c r="A39" s="1585" t="s">
        <v>80</v>
      </c>
      <c r="B39" s="1593">
        <v>93008</v>
      </c>
      <c r="C39" s="1521">
        <v>94880</v>
      </c>
      <c r="D39" s="1521">
        <v>99622.399999999994</v>
      </c>
      <c r="E39" s="1535">
        <v>99430.399999999994</v>
      </c>
      <c r="F39" s="1521">
        <v>100139.5</v>
      </c>
      <c r="G39" s="1589">
        <v>2.371578408729258E-3</v>
      </c>
      <c r="H39" s="1531">
        <v>45</v>
      </c>
      <c r="I39" s="547">
        <v>33270</v>
      </c>
      <c r="J39" s="1535">
        <v>33558</v>
      </c>
      <c r="K39" s="1513">
        <v>51</v>
      </c>
      <c r="L39" s="1589">
        <v>2.8771962191171951E-3</v>
      </c>
      <c r="M39" s="1531">
        <v>42</v>
      </c>
      <c r="N39" s="1537">
        <v>109324.1</v>
      </c>
      <c r="O39" s="1595">
        <v>36636</v>
      </c>
      <c r="P39" s="1531">
        <v>51</v>
      </c>
      <c r="Q39" s="716"/>
      <c r="R39" s="715"/>
    </row>
    <row r="40" spans="1:18">
      <c r="A40" s="1585" t="s">
        <v>79</v>
      </c>
      <c r="B40" s="1593">
        <v>250480.5</v>
      </c>
      <c r="C40" s="1521">
        <v>252620</v>
      </c>
      <c r="D40" s="1521">
        <v>271902.09999999998</v>
      </c>
      <c r="E40" s="1535">
        <v>272773.5</v>
      </c>
      <c r="F40" s="1521">
        <v>275571.8</v>
      </c>
      <c r="G40" s="1589">
        <v>3.4079375962399183E-3</v>
      </c>
      <c r="H40" s="1531">
        <v>44</v>
      </c>
      <c r="I40" s="547">
        <v>45027</v>
      </c>
      <c r="J40" s="1535">
        <v>45076</v>
      </c>
      <c r="K40" s="1513">
        <v>39</v>
      </c>
      <c r="L40" s="1589">
        <v>3.6261381110436197E-4</v>
      </c>
      <c r="M40" s="1531">
        <v>44</v>
      </c>
      <c r="N40" s="1537">
        <v>274975.8</v>
      </c>
      <c r="O40" s="1595">
        <v>44978</v>
      </c>
      <c r="P40" s="1531">
        <v>37</v>
      </c>
      <c r="Q40" s="716"/>
      <c r="R40" s="715"/>
    </row>
    <row r="41" spans="1:18">
      <c r="A41" s="1585" t="s">
        <v>77</v>
      </c>
      <c r="B41" s="1593">
        <v>94136</v>
      </c>
      <c r="C41" s="1521">
        <v>93957</v>
      </c>
      <c r="D41" s="1521">
        <v>105038.2</v>
      </c>
      <c r="E41" s="1535">
        <v>107132</v>
      </c>
      <c r="F41" s="1521">
        <v>111466.2</v>
      </c>
      <c r="G41" s="1589">
        <v>1.3307664801523567E-2</v>
      </c>
      <c r="H41" s="1531">
        <v>27</v>
      </c>
      <c r="I41" s="547">
        <v>56957</v>
      </c>
      <c r="J41" s="1535">
        <v>58053</v>
      </c>
      <c r="K41" s="1513">
        <v>14</v>
      </c>
      <c r="L41" s="1589">
        <v>6.3734878568610931E-3</v>
      </c>
      <c r="M41" s="1531">
        <v>32</v>
      </c>
      <c r="N41" s="1537">
        <v>97556.5</v>
      </c>
      <c r="O41" s="1595">
        <v>50809</v>
      </c>
      <c r="P41" s="1531">
        <v>21</v>
      </c>
      <c r="Q41" s="716"/>
      <c r="R41" s="715"/>
    </row>
    <row r="42" spans="1:18">
      <c r="A42" s="1585" t="s">
        <v>75</v>
      </c>
      <c r="B42" s="1593">
        <v>63002</v>
      </c>
      <c r="C42" s="1521">
        <v>64278</v>
      </c>
      <c r="D42" s="1521">
        <v>68800.2</v>
      </c>
      <c r="E42" s="1535">
        <v>69473.8</v>
      </c>
      <c r="F42" s="1521">
        <v>74408</v>
      </c>
      <c r="G42" s="1589">
        <v>2.313480582402172E-2</v>
      </c>
      <c r="H42" s="1531">
        <v>15</v>
      </c>
      <c r="I42" s="547">
        <v>52288</v>
      </c>
      <c r="J42" s="1535">
        <v>55413</v>
      </c>
      <c r="K42" s="1513">
        <v>19</v>
      </c>
      <c r="L42" s="1589">
        <v>1.9537515208146727E-2</v>
      </c>
      <c r="M42" s="1531">
        <v>7</v>
      </c>
      <c r="N42" s="1537">
        <v>80122</v>
      </c>
      <c r="O42" s="1595">
        <v>59668</v>
      </c>
      <c r="P42" s="1531">
        <v>8</v>
      </c>
      <c r="Q42" s="716"/>
      <c r="R42" s="715"/>
    </row>
    <row r="43" spans="1:18">
      <c r="A43" s="1585" t="s">
        <v>74</v>
      </c>
      <c r="B43" s="1593">
        <v>485571.75</v>
      </c>
      <c r="C43" s="1521">
        <v>489453</v>
      </c>
      <c r="D43" s="1521">
        <v>523334.2</v>
      </c>
      <c r="E43" s="1535">
        <v>525023.30000000005</v>
      </c>
      <c r="F43" s="1521">
        <v>546500.1</v>
      </c>
      <c r="G43" s="1589">
        <v>1.3453646039709666E-2</v>
      </c>
      <c r="H43" s="1531">
        <v>24</v>
      </c>
      <c r="I43" s="547">
        <v>58708</v>
      </c>
      <c r="J43" s="1535">
        <v>60684</v>
      </c>
      <c r="K43" s="1513">
        <v>11</v>
      </c>
      <c r="L43" s="1589">
        <v>1.1095796121615153E-2</v>
      </c>
      <c r="M43" s="1531">
        <v>22</v>
      </c>
      <c r="N43" s="1537">
        <v>581198.6</v>
      </c>
      <c r="O43" s="1595">
        <v>64537</v>
      </c>
      <c r="P43" s="1531">
        <v>5</v>
      </c>
      <c r="Q43" s="716"/>
      <c r="R43" s="715"/>
    </row>
    <row r="44" spans="1:18">
      <c r="A44" s="1585" t="s">
        <v>72</v>
      </c>
      <c r="B44" s="1593">
        <v>1194506</v>
      </c>
      <c r="C44" s="1521">
        <v>1231862</v>
      </c>
      <c r="D44" s="1521">
        <v>1319298.5</v>
      </c>
      <c r="E44" s="1535">
        <v>1348203.5</v>
      </c>
      <c r="F44" s="1521">
        <v>1414313.4</v>
      </c>
      <c r="G44" s="1589">
        <v>1.6085066702866024E-2</v>
      </c>
      <c r="H44" s="1531">
        <v>22</v>
      </c>
      <c r="I44" s="547">
        <v>68182</v>
      </c>
      <c r="J44" s="1535">
        <v>71252</v>
      </c>
      <c r="K44" s="1513">
        <v>3</v>
      </c>
      <c r="L44" s="1589">
        <v>1.4789054529796397E-2</v>
      </c>
      <c r="M44" s="1531">
        <v>13</v>
      </c>
      <c r="N44" s="1537">
        <v>1281082.3999999999</v>
      </c>
      <c r="O44" s="1595">
        <v>64540</v>
      </c>
      <c r="P44" s="1531">
        <v>4</v>
      </c>
      <c r="Q44" s="716"/>
      <c r="R44" s="715"/>
    </row>
    <row r="45" spans="1:18">
      <c r="A45" s="1585" t="s">
        <v>71</v>
      </c>
      <c r="B45" s="1593">
        <v>421759.5</v>
      </c>
      <c r="C45" s="1521">
        <v>415761</v>
      </c>
      <c r="D45" s="1521">
        <v>445361.4</v>
      </c>
      <c r="E45" s="1535">
        <v>453629.3</v>
      </c>
      <c r="F45" s="1521">
        <v>484308.3</v>
      </c>
      <c r="G45" s="1589">
        <v>2.2053440881778075E-2</v>
      </c>
      <c r="H45" s="1531">
        <v>17</v>
      </c>
      <c r="I45" s="547">
        <v>45631</v>
      </c>
      <c r="J45" s="1535">
        <v>47142</v>
      </c>
      <c r="K45" s="1513">
        <v>36</v>
      </c>
      <c r="L45" s="1589">
        <v>1.0918177419972697E-2</v>
      </c>
      <c r="M45" s="1531">
        <v>23</v>
      </c>
      <c r="N45" s="1537">
        <v>454306.9</v>
      </c>
      <c r="O45" s="1595">
        <v>44222</v>
      </c>
      <c r="P45" s="1531">
        <v>39</v>
      </c>
      <c r="Q45" s="716"/>
      <c r="R45" s="715"/>
    </row>
    <row r="46" spans="1:18">
      <c r="A46" s="1585" t="s">
        <v>70</v>
      </c>
      <c r="B46" s="1593">
        <v>37953.25</v>
      </c>
      <c r="C46" s="1521">
        <v>47816</v>
      </c>
      <c r="D46" s="1521">
        <v>52530.8</v>
      </c>
      <c r="E46" s="1535">
        <v>56304.5</v>
      </c>
      <c r="F46" s="1521">
        <v>50795.4</v>
      </c>
      <c r="G46" s="1589">
        <v>-3.3740538549207E-2</v>
      </c>
      <c r="H46" s="1531">
        <v>51</v>
      </c>
      <c r="I46" s="547">
        <v>76225</v>
      </c>
      <c r="J46" s="1535">
        <v>67244</v>
      </c>
      <c r="K46" s="1513">
        <v>5</v>
      </c>
      <c r="L46" s="1589">
        <v>-4.0926181460975486E-2</v>
      </c>
      <c r="M46" s="1531">
        <v>51</v>
      </c>
      <c r="N46" s="1537">
        <v>39483.599999999999</v>
      </c>
      <c r="O46" s="1595">
        <v>52269</v>
      </c>
      <c r="P46" s="1531">
        <v>19</v>
      </c>
      <c r="Q46" s="716"/>
      <c r="R46" s="715"/>
    </row>
    <row r="47" spans="1:18">
      <c r="A47" s="1585" t="s">
        <v>69</v>
      </c>
      <c r="B47" s="1593">
        <v>503657.75</v>
      </c>
      <c r="C47" s="1521">
        <v>518583</v>
      </c>
      <c r="D47" s="1521">
        <v>550800</v>
      </c>
      <c r="E47" s="1535">
        <v>570362.19999999995</v>
      </c>
      <c r="F47" s="1521">
        <v>590692</v>
      </c>
      <c r="G47" s="1589">
        <v>1.174278929246042E-2</v>
      </c>
      <c r="H47" s="1531">
        <v>31</v>
      </c>
      <c r="I47" s="547">
        <v>49196</v>
      </c>
      <c r="J47" s="1535">
        <v>50666</v>
      </c>
      <c r="K47" s="1513">
        <v>25</v>
      </c>
      <c r="L47" s="1589">
        <v>9.862569310866931E-3</v>
      </c>
      <c r="M47" s="1531">
        <v>26</v>
      </c>
      <c r="N47" s="1537">
        <v>544828.5</v>
      </c>
      <c r="O47" s="1595">
        <v>46732</v>
      </c>
      <c r="P47" s="1531">
        <v>30</v>
      </c>
      <c r="Q47" s="716"/>
      <c r="R47" s="715"/>
    </row>
    <row r="48" spans="1:18">
      <c r="A48" s="1585" t="s">
        <v>68</v>
      </c>
      <c r="B48" s="1593">
        <v>149860</v>
      </c>
      <c r="C48" s="1521">
        <v>159785</v>
      </c>
      <c r="D48" s="1521">
        <v>177601.6</v>
      </c>
      <c r="E48" s="1535">
        <v>188064.8</v>
      </c>
      <c r="F48" s="1521">
        <v>190917.5</v>
      </c>
      <c r="G48" s="1589">
        <v>5.0308837013441909E-3</v>
      </c>
      <c r="H48" s="1531">
        <v>40</v>
      </c>
      <c r="I48" s="547">
        <v>48533</v>
      </c>
      <c r="J48" s="1535">
        <v>48569</v>
      </c>
      <c r="K48" s="1513">
        <v>30</v>
      </c>
      <c r="L48" s="1589">
        <v>2.4719333584877212E-4</v>
      </c>
      <c r="M48" s="1531">
        <v>45</v>
      </c>
      <c r="N48" s="1537">
        <v>174435.4</v>
      </c>
      <c r="O48" s="1595">
        <v>44376</v>
      </c>
      <c r="P48" s="1531">
        <v>38</v>
      </c>
      <c r="Q48" s="716"/>
      <c r="R48" s="715"/>
    </row>
    <row r="49" spans="1:18">
      <c r="A49" s="1585" t="s">
        <v>67</v>
      </c>
      <c r="B49" s="1593">
        <v>198191</v>
      </c>
      <c r="C49" s="1521">
        <v>192598</v>
      </c>
      <c r="D49" s="1521">
        <v>175805.1</v>
      </c>
      <c r="E49" s="1535">
        <v>181992.3</v>
      </c>
      <c r="F49" s="1521">
        <v>207712</v>
      </c>
      <c r="G49" s="1589">
        <v>4.5047886519235414E-2</v>
      </c>
      <c r="H49" s="1531">
        <v>1</v>
      </c>
      <c r="I49" s="547">
        <v>45950</v>
      </c>
      <c r="J49" s="1535">
        <v>50138</v>
      </c>
      <c r="K49" s="1513">
        <v>28</v>
      </c>
      <c r="L49" s="1589">
        <v>2.9501925977720056E-2</v>
      </c>
      <c r="M49" s="1531">
        <v>2</v>
      </c>
      <c r="N49" s="1537">
        <v>199422.2</v>
      </c>
      <c r="O49" s="1595">
        <v>48137</v>
      </c>
      <c r="P49" s="1531">
        <v>26</v>
      </c>
      <c r="Q49" s="716"/>
      <c r="R49" s="715"/>
    </row>
    <row r="50" spans="1:18">
      <c r="A50" s="1585" t="s">
        <v>66</v>
      </c>
      <c r="B50" s="1593">
        <v>586766.75</v>
      </c>
      <c r="C50" s="1521">
        <v>607172</v>
      </c>
      <c r="D50" s="1521">
        <v>651318.9</v>
      </c>
      <c r="E50" s="1535">
        <v>664793.30000000005</v>
      </c>
      <c r="F50" s="1521">
        <v>700782.9</v>
      </c>
      <c r="G50" s="1589">
        <v>1.772932230012092E-2</v>
      </c>
      <c r="H50" s="1531">
        <v>21</v>
      </c>
      <c r="I50" s="547">
        <v>51976</v>
      </c>
      <c r="J50" s="1535">
        <v>54725</v>
      </c>
      <c r="K50" s="1513">
        <v>21</v>
      </c>
      <c r="L50" s="1589">
        <v>1.7327939978156293E-2</v>
      </c>
      <c r="M50" s="1531">
        <v>10</v>
      </c>
      <c r="N50" s="1537">
        <v>682533.7</v>
      </c>
      <c r="O50" s="1595">
        <v>53300</v>
      </c>
      <c r="P50" s="1531">
        <v>16</v>
      </c>
      <c r="Q50" s="716"/>
      <c r="R50" s="715"/>
    </row>
    <row r="51" spans="1:18">
      <c r="A51" s="1585" t="s">
        <v>65</v>
      </c>
      <c r="B51" s="1593">
        <v>48624.25</v>
      </c>
      <c r="C51" s="1521">
        <v>48631</v>
      </c>
      <c r="D51" s="1521">
        <v>52084.6</v>
      </c>
      <c r="E51" s="1535">
        <v>52208.2</v>
      </c>
      <c r="F51" s="1521">
        <v>53454</v>
      </c>
      <c r="G51" s="1589">
        <v>7.8916093199461468E-3</v>
      </c>
      <c r="H51" s="1531">
        <v>38</v>
      </c>
      <c r="I51" s="547">
        <v>49497</v>
      </c>
      <c r="J51" s="1535">
        <v>50446</v>
      </c>
      <c r="K51" s="1513">
        <v>26</v>
      </c>
      <c r="L51" s="1589">
        <v>6.3505449292990956E-3</v>
      </c>
      <c r="M51" s="1531">
        <v>33</v>
      </c>
      <c r="N51" s="1537">
        <v>55934</v>
      </c>
      <c r="O51" s="1595">
        <v>52786</v>
      </c>
      <c r="P51" s="1531">
        <v>18</v>
      </c>
      <c r="Q51" s="716"/>
      <c r="R51" s="715"/>
    </row>
    <row r="52" spans="1:18">
      <c r="A52" s="1585" t="s">
        <v>64</v>
      </c>
      <c r="B52" s="1593">
        <v>167301.75</v>
      </c>
      <c r="C52" s="1521">
        <v>166858</v>
      </c>
      <c r="D52" s="1521">
        <v>178940.4</v>
      </c>
      <c r="E52" s="1535">
        <v>183282.1</v>
      </c>
      <c r="F52" s="1521">
        <v>199329.3</v>
      </c>
      <c r="G52" s="1589">
        <v>2.8372283545873289E-2</v>
      </c>
      <c r="H52" s="1531">
        <v>10</v>
      </c>
      <c r="I52" s="547">
        <v>37988</v>
      </c>
      <c r="J52" s="1535">
        <v>39673</v>
      </c>
      <c r="K52" s="1513">
        <v>46</v>
      </c>
      <c r="L52" s="1589">
        <v>1.4571996321224745E-2</v>
      </c>
      <c r="M52" s="1531">
        <v>14</v>
      </c>
      <c r="N52" s="1537">
        <v>209179.6</v>
      </c>
      <c r="O52" s="1595">
        <v>41633</v>
      </c>
      <c r="P52" s="1531">
        <v>45</v>
      </c>
      <c r="Q52" s="716"/>
      <c r="R52" s="715"/>
    </row>
    <row r="53" spans="1:18">
      <c r="A53" s="1585" t="s">
        <v>63</v>
      </c>
      <c r="B53" s="1593">
        <v>39757</v>
      </c>
      <c r="C53" s="1521">
        <v>39189</v>
      </c>
      <c r="D53" s="1521">
        <v>43602.2</v>
      </c>
      <c r="E53" s="1535">
        <v>44099.9</v>
      </c>
      <c r="F53" s="1521">
        <v>45431.3</v>
      </c>
      <c r="G53" s="1589">
        <v>9.9639057289595545E-3</v>
      </c>
      <c r="H53" s="1531">
        <v>34</v>
      </c>
      <c r="I53" s="547">
        <v>51916</v>
      </c>
      <c r="J53" s="1535">
        <v>52240</v>
      </c>
      <c r="K53" s="1513">
        <v>23</v>
      </c>
      <c r="L53" s="1589">
        <v>2.0759708975341962E-3</v>
      </c>
      <c r="M53" s="1531">
        <v>43</v>
      </c>
      <c r="N53" s="1537">
        <v>42455.3</v>
      </c>
      <c r="O53" s="1595">
        <v>48818</v>
      </c>
      <c r="P53" s="1531">
        <v>24</v>
      </c>
      <c r="Q53" s="716"/>
      <c r="R53" s="715"/>
    </row>
    <row r="54" spans="1:18">
      <c r="A54" s="1585" t="s">
        <v>62</v>
      </c>
      <c r="B54" s="1593">
        <v>257892.25</v>
      </c>
      <c r="C54" s="1521">
        <v>265211</v>
      </c>
      <c r="D54" s="1521">
        <v>286801.40000000002</v>
      </c>
      <c r="E54" s="1535">
        <v>291526.7</v>
      </c>
      <c r="F54" s="1521">
        <v>315146.7</v>
      </c>
      <c r="G54" s="1589">
        <v>2.6309011945073069E-2</v>
      </c>
      <c r="H54" s="1531">
        <v>12</v>
      </c>
      <c r="I54" s="547">
        <v>44576</v>
      </c>
      <c r="J54" s="1535">
        <v>46925</v>
      </c>
      <c r="K54" s="1513">
        <v>37</v>
      </c>
      <c r="L54" s="1589">
        <v>1.7265686514772449E-2</v>
      </c>
      <c r="M54" s="1531">
        <v>11</v>
      </c>
      <c r="N54" s="1537">
        <v>305690.59999999998</v>
      </c>
      <c r="O54" s="1595">
        <v>45517</v>
      </c>
      <c r="P54" s="1531">
        <v>34</v>
      </c>
      <c r="Q54" s="716"/>
      <c r="R54" s="715"/>
    </row>
    <row r="55" spans="1:18">
      <c r="A55" s="1585" t="s">
        <v>61</v>
      </c>
      <c r="B55" s="1593">
        <v>1247045.25</v>
      </c>
      <c r="C55" s="1521">
        <v>1310522</v>
      </c>
      <c r="D55" s="1521">
        <v>1472103.5</v>
      </c>
      <c r="E55" s="1535">
        <v>1512351.4</v>
      </c>
      <c r="F55" s="1521">
        <v>1615555.2</v>
      </c>
      <c r="G55" s="1589">
        <v>2.2248219833736593E-2</v>
      </c>
      <c r="H55" s="1531">
        <v>16</v>
      </c>
      <c r="I55" s="547">
        <v>56108</v>
      </c>
      <c r="J55" s="1535">
        <v>57077</v>
      </c>
      <c r="K55" s="1513">
        <v>17</v>
      </c>
      <c r="L55" s="1589">
        <v>5.7239289555623962E-3</v>
      </c>
      <c r="M55" s="1531">
        <v>36</v>
      </c>
      <c r="N55" s="1537">
        <v>1340568.3999999999</v>
      </c>
      <c r="O55" s="1595">
        <v>47362</v>
      </c>
      <c r="P55" s="1531">
        <v>28</v>
      </c>
      <c r="Q55" s="716"/>
      <c r="R55" s="715"/>
    </row>
    <row r="56" spans="1:18">
      <c r="A56" s="1585" t="s">
        <v>59</v>
      </c>
      <c r="B56" s="1593">
        <v>26945.5</v>
      </c>
      <c r="C56" s="1521">
        <v>26963</v>
      </c>
      <c r="D56" s="1521">
        <v>28498.6</v>
      </c>
      <c r="E56" s="1535">
        <v>28490.6</v>
      </c>
      <c r="F56" s="1521">
        <v>29566.6</v>
      </c>
      <c r="G56" s="1589">
        <v>1.2433709592850839E-2</v>
      </c>
      <c r="H56" s="1531">
        <v>29</v>
      </c>
      <c r="I56" s="547">
        <v>45537</v>
      </c>
      <c r="J56" s="1535">
        <v>47408</v>
      </c>
      <c r="K56" s="1513">
        <v>35</v>
      </c>
      <c r="L56" s="1589">
        <v>1.3512414703958919E-2</v>
      </c>
      <c r="M56" s="1531">
        <v>17</v>
      </c>
      <c r="N56" s="1537">
        <v>32570.400000000001</v>
      </c>
      <c r="O56" s="1603">
        <v>52225</v>
      </c>
      <c r="P56" s="1531">
        <v>20</v>
      </c>
      <c r="Q56" s="716"/>
      <c r="R56" s="715"/>
    </row>
    <row r="57" spans="1:18">
      <c r="A57" s="1585" t="s">
        <v>58</v>
      </c>
      <c r="B57" s="1593">
        <v>422493.5</v>
      </c>
      <c r="C57" s="1521">
        <v>422269</v>
      </c>
      <c r="D57" s="1521">
        <v>446559.7</v>
      </c>
      <c r="E57" s="1535">
        <v>445527.2</v>
      </c>
      <c r="F57" s="1521">
        <v>463564.3</v>
      </c>
      <c r="G57" s="1589">
        <v>1.3316823622775642E-2</v>
      </c>
      <c r="H57" s="1531">
        <v>26</v>
      </c>
      <c r="I57" s="547">
        <v>53569</v>
      </c>
      <c r="J57" s="1535">
        <v>54730</v>
      </c>
      <c r="K57" s="1513">
        <v>20</v>
      </c>
      <c r="L57" s="1589">
        <v>7.1727560642775856E-3</v>
      </c>
      <c r="M57" s="1531">
        <v>30</v>
      </c>
      <c r="N57" s="1537">
        <v>466743.3</v>
      </c>
      <c r="O57" s="1603">
        <v>55105</v>
      </c>
      <c r="P57" s="1531">
        <v>12</v>
      </c>
      <c r="Q57" s="716"/>
      <c r="R57" s="715"/>
    </row>
    <row r="58" spans="1:18">
      <c r="A58" s="1585" t="s">
        <v>57</v>
      </c>
      <c r="B58" s="1593">
        <v>360617.5</v>
      </c>
      <c r="C58" s="1521">
        <v>368474</v>
      </c>
      <c r="D58" s="1521">
        <v>411140.6</v>
      </c>
      <c r="E58" s="1535">
        <v>425333.8</v>
      </c>
      <c r="F58" s="1521">
        <v>480909.9</v>
      </c>
      <c r="G58" s="1589">
        <v>4.1784617266569235E-2</v>
      </c>
      <c r="H58" s="1531">
        <v>2</v>
      </c>
      <c r="I58" s="547">
        <v>60357</v>
      </c>
      <c r="J58" s="1535">
        <v>64937</v>
      </c>
      <c r="K58" s="1513">
        <v>10</v>
      </c>
      <c r="L58" s="1589">
        <v>2.4679840172885159E-2</v>
      </c>
      <c r="M58" s="1531">
        <v>3</v>
      </c>
      <c r="N58" s="1537">
        <v>428765.2</v>
      </c>
      <c r="O58" s="1603">
        <v>57896</v>
      </c>
      <c r="P58" s="1531">
        <v>9</v>
      </c>
      <c r="Q58" s="716"/>
      <c r="R58" s="715"/>
    </row>
    <row r="59" spans="1:18">
      <c r="A59" s="1585" t="s">
        <v>56</v>
      </c>
      <c r="B59" s="1593">
        <v>66098.25</v>
      </c>
      <c r="C59" s="1521">
        <v>65925</v>
      </c>
      <c r="D59" s="1521">
        <v>70158.7</v>
      </c>
      <c r="E59" s="1535">
        <v>69845.5</v>
      </c>
      <c r="F59" s="1521">
        <v>70564.7</v>
      </c>
      <c r="G59" s="1589">
        <v>3.4206235573877031E-3</v>
      </c>
      <c r="H59" s="1531">
        <v>43</v>
      </c>
      <c r="I59" s="547">
        <v>37803</v>
      </c>
      <c r="J59" s="1535">
        <v>38860</v>
      </c>
      <c r="K59" s="1513">
        <v>49</v>
      </c>
      <c r="L59" s="1589">
        <v>9.2347056523685023E-3</v>
      </c>
      <c r="M59" s="1531">
        <v>27</v>
      </c>
      <c r="N59" s="1537">
        <v>69872.7</v>
      </c>
      <c r="O59" s="1603">
        <v>38479</v>
      </c>
      <c r="P59" s="1531">
        <v>50</v>
      </c>
      <c r="Q59" s="716"/>
      <c r="R59" s="715"/>
    </row>
    <row r="60" spans="1:18">
      <c r="A60" s="1604" t="s">
        <v>55</v>
      </c>
      <c r="B60" s="1605">
        <v>257246</v>
      </c>
      <c r="C60" s="1606">
        <v>259863</v>
      </c>
      <c r="D60" s="1606">
        <v>276189.5</v>
      </c>
      <c r="E60" s="1548">
        <v>281232.2</v>
      </c>
      <c r="F60" s="1606">
        <v>292270.09999999998</v>
      </c>
      <c r="G60" s="1607">
        <v>1.291526146598887E-2</v>
      </c>
      <c r="H60" s="1552">
        <v>28</v>
      </c>
      <c r="I60" s="543">
        <v>48899</v>
      </c>
      <c r="J60" s="1548">
        <v>50431</v>
      </c>
      <c r="K60" s="1550">
        <v>27</v>
      </c>
      <c r="L60" s="1607">
        <v>1.0336091803715863E-2</v>
      </c>
      <c r="M60" s="1552">
        <v>25</v>
      </c>
      <c r="N60" s="1608">
        <v>283635.8</v>
      </c>
      <c r="O60" s="1609">
        <v>48941</v>
      </c>
      <c r="P60" s="1552">
        <v>23</v>
      </c>
      <c r="Q60" s="716"/>
      <c r="R60" s="715"/>
    </row>
    <row r="61" spans="1:18">
      <c r="A61" s="1555"/>
      <c r="B61" s="1555"/>
      <c r="C61" s="1555"/>
      <c r="D61" s="1555"/>
      <c r="E61" s="1610"/>
      <c r="F61" s="1610"/>
      <c r="G61" s="1610"/>
      <c r="H61" s="1555"/>
      <c r="I61" s="1511"/>
      <c r="J61" s="1511"/>
      <c r="K61" s="1555"/>
      <c r="L61" s="1611"/>
      <c r="M61" s="1555"/>
      <c r="N61" s="1610"/>
      <c r="O61" s="1610"/>
      <c r="P61" s="1555"/>
    </row>
    <row r="62" spans="1:18">
      <c r="A62" s="1559" t="s">
        <v>742</v>
      </c>
      <c r="B62" s="1559"/>
      <c r="C62" s="1559"/>
      <c r="D62" s="1559"/>
      <c r="E62" s="1559"/>
      <c r="F62" s="1559"/>
      <c r="G62" s="1559"/>
      <c r="H62" s="1559"/>
      <c r="I62" s="1559"/>
      <c r="J62" s="1559"/>
      <c r="K62" s="1559"/>
      <c r="L62" s="1559"/>
      <c r="M62" s="1559"/>
      <c r="N62" s="1559"/>
      <c r="O62" s="1559"/>
      <c r="P62" s="1559"/>
    </row>
    <row r="63" spans="1:18">
      <c r="A63" s="1555"/>
      <c r="B63" s="1555"/>
      <c r="C63" s="1555"/>
      <c r="D63" s="1555"/>
      <c r="E63" s="1610"/>
      <c r="F63" s="1610"/>
      <c r="G63" s="1610"/>
      <c r="H63" s="1555"/>
      <c r="I63" s="1511"/>
      <c r="J63" s="1511"/>
      <c r="K63" s="1555"/>
      <c r="L63" s="1611"/>
      <c r="M63" s="1555"/>
      <c r="N63" s="1610"/>
      <c r="O63" s="1610"/>
      <c r="P63" s="1555"/>
    </row>
    <row r="64" spans="1:18">
      <c r="A64" s="1612" t="s">
        <v>752</v>
      </c>
      <c r="B64" s="1612"/>
      <c r="C64" s="1612"/>
      <c r="D64" s="1612"/>
      <c r="E64" s="1612"/>
      <c r="F64" s="1612"/>
      <c r="G64" s="1612"/>
      <c r="H64" s="1612"/>
      <c r="I64" s="1612"/>
      <c r="J64" s="1612"/>
      <c r="K64" s="1612"/>
      <c r="L64" s="1612"/>
      <c r="M64" s="1612"/>
      <c r="N64" s="1612"/>
      <c r="O64" s="1612"/>
      <c r="P64" s="1612"/>
    </row>
    <row r="65" spans="1:1">
      <c r="A65" s="693"/>
    </row>
    <row r="66" spans="1:1">
      <c r="A66" s="691"/>
    </row>
    <row r="67" spans="1:1">
      <c r="A67" s="693"/>
    </row>
    <row r="68" spans="1:1">
      <c r="A68" s="693"/>
    </row>
    <row r="69" spans="1:1">
      <c r="A69" s="714"/>
    </row>
  </sheetData>
  <mergeCells count="15">
    <mergeCell ref="B1:H1"/>
    <mergeCell ref="I1:M1"/>
    <mergeCell ref="N1:P1"/>
    <mergeCell ref="O2:P2"/>
    <mergeCell ref="A64:P64"/>
    <mergeCell ref="A2:A3"/>
    <mergeCell ref="A62:P62"/>
    <mergeCell ref="E2:E3"/>
    <mergeCell ref="F2:F3"/>
    <mergeCell ref="I2:I3"/>
    <mergeCell ref="G2:H2"/>
    <mergeCell ref="L2:M2"/>
    <mergeCell ref="J2:J3"/>
    <mergeCell ref="K2:K3"/>
    <mergeCell ref="N2:N3"/>
  </mergeCells>
  <printOptions horizontalCentered="1"/>
  <pageMargins left="0.7" right="0.7" top="1" bottom="1" header="0.5" footer="0.5"/>
  <pageSetup scale="75" orientation="portrait" r:id="rId1"/>
  <headerFooter scaleWithDoc="0" alignWithMargins="0">
    <oddHeader xml:space="preserve">&amp;C&amp;"-,Bold"&amp;10Table 10.2 
Gross Domestic Product and Personal Income: Nation, Mountain States Region, and States
</oddHeader>
  </headerFooter>
  <rowBreaks count="1" manualBreakCount="1">
    <brk id="64" max="16383" man="1"/>
  </rowBreaks>
  <colBreaks count="1" manualBreakCount="1">
    <brk id="16"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U68"/>
  <sheetViews>
    <sheetView view="pageLayout" topLeftCell="A49" zoomScaleNormal="100" zoomScaleSheetLayoutView="100" workbookViewId="0">
      <selection sqref="A1:A3"/>
    </sheetView>
  </sheetViews>
  <sheetFormatPr defaultColWidth="9.140625" defaultRowHeight="12.75"/>
  <cols>
    <col min="1" max="1" width="16" style="722" customWidth="1"/>
    <col min="2" max="2" width="6.85546875" style="516" bestFit="1" customWidth="1"/>
    <col min="3" max="3" width="6.28515625" style="516" customWidth="1"/>
    <col min="4" max="4" width="7.85546875" style="516" customWidth="1"/>
    <col min="5" max="5" width="7.140625" style="516" customWidth="1"/>
    <col min="6" max="9" width="4.85546875" style="721" bestFit="1" customWidth="1"/>
    <col min="10" max="10" width="6.85546875" style="721" bestFit="1" customWidth="1"/>
    <col min="11" max="11" width="4.85546875" style="721" bestFit="1" customWidth="1"/>
    <col min="12" max="12" width="5.140625" style="516" bestFit="1" customWidth="1"/>
    <col min="13" max="15" width="4.85546875" style="516" bestFit="1" customWidth="1"/>
    <col min="16" max="16" width="6.85546875" style="516" bestFit="1" customWidth="1"/>
    <col min="17" max="17" width="4.85546875" style="516" bestFit="1" customWidth="1"/>
    <col min="18" max="18" width="7.85546875" style="516" customWidth="1"/>
    <col min="19" max="19" width="6.140625" style="516" customWidth="1"/>
    <col min="20" max="20" width="9.140625" style="721"/>
    <col min="21" max="21" width="9.140625" style="516"/>
    <col min="22" max="16384" width="9.140625" style="721"/>
  </cols>
  <sheetData>
    <row r="1" spans="1:21" s="771" customFormat="1" ht="27.75" customHeight="1">
      <c r="A1" s="1175" t="s">
        <v>105</v>
      </c>
      <c r="B1" s="1169" t="s">
        <v>771</v>
      </c>
      <c r="C1" s="1170"/>
      <c r="D1" s="1169" t="s">
        <v>770</v>
      </c>
      <c r="E1" s="1170"/>
      <c r="F1" s="1155" t="s">
        <v>769</v>
      </c>
      <c r="G1" s="1156"/>
      <c r="H1" s="1156"/>
      <c r="I1" s="1156"/>
      <c r="J1" s="1156"/>
      <c r="K1" s="1156"/>
      <c r="L1" s="1156"/>
      <c r="M1" s="1156"/>
      <c r="N1" s="1156"/>
      <c r="O1" s="1156"/>
      <c r="P1" s="1156"/>
      <c r="Q1" s="1178"/>
      <c r="R1" s="1169" t="s">
        <v>768</v>
      </c>
      <c r="S1" s="1170"/>
      <c r="T1" s="772"/>
      <c r="U1" s="532"/>
    </row>
    <row r="2" spans="1:21" s="771" customFormat="1" ht="15" customHeight="1">
      <c r="A2" s="1176"/>
      <c r="B2" s="1171"/>
      <c r="C2" s="1172"/>
      <c r="D2" s="1171"/>
      <c r="E2" s="1172"/>
      <c r="F2" s="780" t="s">
        <v>767</v>
      </c>
      <c r="G2" s="779"/>
      <c r="H2" s="779"/>
      <c r="I2" s="779"/>
      <c r="J2" s="779"/>
      <c r="K2" s="778"/>
      <c r="L2" s="779" t="s">
        <v>766</v>
      </c>
      <c r="M2" s="779"/>
      <c r="N2" s="779"/>
      <c r="O2" s="779"/>
      <c r="P2" s="779"/>
      <c r="Q2" s="778"/>
      <c r="R2" s="1171"/>
      <c r="S2" s="1172"/>
      <c r="T2" s="772"/>
      <c r="U2" s="532"/>
    </row>
    <row r="3" spans="1:21" s="771" customFormat="1" ht="15" customHeight="1">
      <c r="A3" s="1177"/>
      <c r="B3" s="777" t="s">
        <v>126</v>
      </c>
      <c r="C3" s="774" t="s">
        <v>112</v>
      </c>
      <c r="D3" s="776" t="s">
        <v>126</v>
      </c>
      <c r="E3" s="774" t="s">
        <v>112</v>
      </c>
      <c r="F3" s="535" t="s">
        <v>9</v>
      </c>
      <c r="G3" s="774" t="s">
        <v>112</v>
      </c>
      <c r="H3" s="775" t="s">
        <v>765</v>
      </c>
      <c r="I3" s="774" t="s">
        <v>112</v>
      </c>
      <c r="J3" s="775" t="s">
        <v>764</v>
      </c>
      <c r="K3" s="773" t="s">
        <v>112</v>
      </c>
      <c r="L3" s="774" t="s">
        <v>9</v>
      </c>
      <c r="M3" s="774" t="s">
        <v>112</v>
      </c>
      <c r="N3" s="775" t="s">
        <v>765</v>
      </c>
      <c r="O3" s="774" t="s">
        <v>112</v>
      </c>
      <c r="P3" s="775" t="s">
        <v>764</v>
      </c>
      <c r="Q3" s="773" t="s">
        <v>112</v>
      </c>
      <c r="R3" s="774" t="s">
        <v>5</v>
      </c>
      <c r="S3" s="773" t="s">
        <v>112</v>
      </c>
      <c r="T3" s="772"/>
      <c r="U3" s="532"/>
    </row>
    <row r="4" spans="1:21">
      <c r="A4" s="770"/>
      <c r="B4" s="761"/>
      <c r="C4" s="758"/>
      <c r="D4" s="769"/>
      <c r="E4" s="768"/>
      <c r="F4" s="767"/>
      <c r="G4" s="767"/>
      <c r="H4" s="766"/>
      <c r="I4" s="767"/>
      <c r="J4" s="766"/>
      <c r="K4" s="765"/>
      <c r="L4" s="758"/>
      <c r="M4" s="758"/>
      <c r="N4" s="764"/>
      <c r="O4" s="758"/>
      <c r="P4" s="764"/>
      <c r="Q4" s="738"/>
      <c r="R4" s="758"/>
      <c r="S4" s="738"/>
      <c r="T4" s="723"/>
    </row>
    <row r="5" spans="1:21">
      <c r="A5" s="747" t="s">
        <v>125</v>
      </c>
      <c r="B5" s="746">
        <v>394</v>
      </c>
      <c r="C5" s="763"/>
      <c r="D5" s="745">
        <v>2450.74612386844</v>
      </c>
      <c r="E5" s="762"/>
      <c r="F5" s="739">
        <v>88</v>
      </c>
      <c r="G5" s="742"/>
      <c r="H5" s="741">
        <v>87.3</v>
      </c>
      <c r="I5" s="742"/>
      <c r="J5" s="741">
        <v>88.6</v>
      </c>
      <c r="K5" s="740"/>
      <c r="L5" s="739">
        <v>32</v>
      </c>
      <c r="M5" s="742"/>
      <c r="N5" s="741">
        <v>31.3</v>
      </c>
      <c r="O5" s="742"/>
      <c r="P5" s="741">
        <v>32.6</v>
      </c>
      <c r="Q5" s="740"/>
      <c r="R5" s="739">
        <v>65.849999999999994</v>
      </c>
      <c r="S5" s="740"/>
      <c r="T5" s="723"/>
    </row>
    <row r="6" spans="1:21">
      <c r="A6" s="747"/>
      <c r="B6" s="761"/>
      <c r="C6" s="758"/>
      <c r="D6" s="760"/>
      <c r="E6" s="759"/>
      <c r="F6" s="758"/>
      <c r="G6" s="758"/>
      <c r="H6" s="741"/>
      <c r="I6" s="758"/>
      <c r="J6" s="741"/>
      <c r="K6" s="738"/>
      <c r="L6" s="739"/>
      <c r="M6" s="758"/>
      <c r="N6" s="741"/>
      <c r="O6" s="758"/>
      <c r="P6" s="741"/>
      <c r="Q6" s="738"/>
      <c r="R6" s="739"/>
      <c r="S6" s="738"/>
      <c r="T6" s="723"/>
    </row>
    <row r="7" spans="1:21">
      <c r="A7" s="747" t="s">
        <v>104</v>
      </c>
      <c r="B7" s="746">
        <v>524.15027897858079</v>
      </c>
      <c r="C7" s="743">
        <v>9</v>
      </c>
      <c r="D7" s="745">
        <v>2957.2816804646477</v>
      </c>
      <c r="E7" s="744">
        <v>9</v>
      </c>
      <c r="F7" s="739">
        <v>86.5</v>
      </c>
      <c r="G7" s="743">
        <v>45</v>
      </c>
      <c r="H7" s="741">
        <v>85.5</v>
      </c>
      <c r="I7" s="743">
        <v>44</v>
      </c>
      <c r="J7" s="741">
        <v>87.4</v>
      </c>
      <c r="K7" s="738">
        <v>44</v>
      </c>
      <c r="L7" s="739">
        <v>25.5</v>
      </c>
      <c r="M7" s="742">
        <v>44</v>
      </c>
      <c r="N7" s="741">
        <v>24.8</v>
      </c>
      <c r="O7" s="742">
        <v>44</v>
      </c>
      <c r="P7" s="741">
        <v>26.1</v>
      </c>
      <c r="Q7" s="740">
        <v>45</v>
      </c>
      <c r="R7" s="739">
        <v>71</v>
      </c>
      <c r="S7" s="738">
        <v>12</v>
      </c>
      <c r="T7" s="723"/>
    </row>
    <row r="8" spans="1:21">
      <c r="A8" s="747" t="s">
        <v>103</v>
      </c>
      <c r="B8" s="746">
        <v>829.01344291323949</v>
      </c>
      <c r="C8" s="743">
        <v>2</v>
      </c>
      <c r="D8" s="745">
        <v>3542.062328077373</v>
      </c>
      <c r="E8" s="744">
        <v>3</v>
      </c>
      <c r="F8" s="739">
        <v>91.7</v>
      </c>
      <c r="G8" s="743">
        <v>12</v>
      </c>
      <c r="H8" s="741">
        <v>91.7</v>
      </c>
      <c r="I8" s="743">
        <v>7</v>
      </c>
      <c r="J8" s="741">
        <v>91.6</v>
      </c>
      <c r="K8" s="738">
        <v>19</v>
      </c>
      <c r="L8" s="739">
        <v>28.8</v>
      </c>
      <c r="M8" s="742">
        <v>35</v>
      </c>
      <c r="N8" s="741">
        <v>25.3</v>
      </c>
      <c r="O8" s="742">
        <v>43</v>
      </c>
      <c r="P8" s="741">
        <v>32.6</v>
      </c>
      <c r="Q8" s="740">
        <v>23</v>
      </c>
      <c r="R8" s="739">
        <v>63.9</v>
      </c>
      <c r="S8" s="738">
        <v>37</v>
      </c>
      <c r="T8" s="723"/>
    </row>
    <row r="9" spans="1:21">
      <c r="A9" s="747" t="s">
        <v>102</v>
      </c>
      <c r="B9" s="746">
        <v>508.0192181885817</v>
      </c>
      <c r="C9" s="743">
        <v>10</v>
      </c>
      <c r="D9" s="745">
        <v>2914.8678713903541</v>
      </c>
      <c r="E9" s="744">
        <v>11</v>
      </c>
      <c r="F9" s="739">
        <v>87.2</v>
      </c>
      <c r="G9" s="743">
        <v>39</v>
      </c>
      <c r="H9" s="741">
        <v>86.4</v>
      </c>
      <c r="I9" s="743">
        <v>38</v>
      </c>
      <c r="J9" s="741">
        <v>87.9</v>
      </c>
      <c r="K9" s="738">
        <v>41</v>
      </c>
      <c r="L9" s="739">
        <v>29.4</v>
      </c>
      <c r="M9" s="742">
        <v>31</v>
      </c>
      <c r="N9" s="741">
        <v>29.5</v>
      </c>
      <c r="O9" s="742">
        <v>27</v>
      </c>
      <c r="P9" s="741">
        <v>29.2</v>
      </c>
      <c r="Q9" s="740">
        <v>35</v>
      </c>
      <c r="R9" s="739">
        <v>67.5</v>
      </c>
      <c r="S9" s="738">
        <v>24</v>
      </c>
      <c r="T9" s="723"/>
    </row>
    <row r="10" spans="1:21">
      <c r="A10" s="747" t="s">
        <v>101</v>
      </c>
      <c r="B10" s="746">
        <v>554.90851548740977</v>
      </c>
      <c r="C10" s="743">
        <v>7</v>
      </c>
      <c r="D10" s="745">
        <v>3078.5755916810654</v>
      </c>
      <c r="E10" s="744">
        <v>7</v>
      </c>
      <c r="F10" s="739">
        <v>86.7</v>
      </c>
      <c r="G10" s="743">
        <v>43</v>
      </c>
      <c r="H10" s="741">
        <v>85.5</v>
      </c>
      <c r="I10" s="743">
        <v>44</v>
      </c>
      <c r="J10" s="741">
        <v>87.7</v>
      </c>
      <c r="K10" s="738">
        <v>42</v>
      </c>
      <c r="L10" s="739">
        <v>23.4</v>
      </c>
      <c r="M10" s="742">
        <v>49</v>
      </c>
      <c r="N10" s="741">
        <v>22.4</v>
      </c>
      <c r="O10" s="742">
        <v>48</v>
      </c>
      <c r="P10" s="741">
        <v>24.3</v>
      </c>
      <c r="Q10" s="740">
        <v>49</v>
      </c>
      <c r="R10" s="739">
        <v>64.900000000000006</v>
      </c>
      <c r="S10" s="738">
        <v>35</v>
      </c>
      <c r="T10" s="723"/>
    </row>
    <row r="11" spans="1:21">
      <c r="A11" s="747" t="s">
        <v>100</v>
      </c>
      <c r="B11" s="746">
        <v>449.27171756294086</v>
      </c>
      <c r="C11" s="743">
        <v>16</v>
      </c>
      <c r="D11" s="745">
        <v>2496.7060312363819</v>
      </c>
      <c r="E11" s="744">
        <v>25</v>
      </c>
      <c r="F11" s="739">
        <v>83.3</v>
      </c>
      <c r="G11" s="743">
        <v>51</v>
      </c>
      <c r="H11" s="741">
        <v>83.2</v>
      </c>
      <c r="I11" s="743">
        <v>49</v>
      </c>
      <c r="J11" s="741">
        <v>83.5</v>
      </c>
      <c r="K11" s="738">
        <v>51</v>
      </c>
      <c r="L11" s="739">
        <v>33.6</v>
      </c>
      <c r="M11" s="742">
        <v>17</v>
      </c>
      <c r="N11" s="741">
        <v>33.4</v>
      </c>
      <c r="O11" s="742">
        <v>15</v>
      </c>
      <c r="P11" s="741">
        <v>33.9</v>
      </c>
      <c r="Q11" s="740">
        <v>19</v>
      </c>
      <c r="R11" s="739">
        <v>55.1</v>
      </c>
      <c r="S11" s="738">
        <v>49</v>
      </c>
      <c r="T11" s="723"/>
    </row>
    <row r="12" spans="1:21">
      <c r="A12" s="747" t="s">
        <v>99</v>
      </c>
      <c r="B12" s="746">
        <v>368.065510595928</v>
      </c>
      <c r="C12" s="743">
        <v>24</v>
      </c>
      <c r="D12" s="745">
        <v>2701.6022745228684</v>
      </c>
      <c r="E12" s="744">
        <v>19</v>
      </c>
      <c r="F12" s="739">
        <v>91.6</v>
      </c>
      <c r="G12" s="743">
        <v>14</v>
      </c>
      <c r="H12" s="741">
        <v>91.2</v>
      </c>
      <c r="I12" s="743">
        <v>11</v>
      </c>
      <c r="J12" s="741">
        <v>92</v>
      </c>
      <c r="K12" s="738">
        <v>12</v>
      </c>
      <c r="L12" s="739">
        <v>41.2</v>
      </c>
      <c r="M12" s="742">
        <v>3</v>
      </c>
      <c r="N12" s="741">
        <v>40.6</v>
      </c>
      <c r="O12" s="742">
        <v>3</v>
      </c>
      <c r="P12" s="741">
        <v>41.8</v>
      </c>
      <c r="Q12" s="740">
        <v>3</v>
      </c>
      <c r="R12" s="739">
        <v>62</v>
      </c>
      <c r="S12" s="738">
        <v>43</v>
      </c>
      <c r="T12" s="723"/>
    </row>
    <row r="13" spans="1:21">
      <c r="A13" s="747" t="s">
        <v>98</v>
      </c>
      <c r="B13" s="746">
        <v>227.97047197133705</v>
      </c>
      <c r="C13" s="743">
        <v>45</v>
      </c>
      <c r="D13" s="745">
        <v>1769.9482523750178</v>
      </c>
      <c r="E13" s="744">
        <v>42</v>
      </c>
      <c r="F13" s="739">
        <v>90.4</v>
      </c>
      <c r="G13" s="743">
        <v>24</v>
      </c>
      <c r="H13" s="741">
        <v>89.5</v>
      </c>
      <c r="I13" s="743">
        <v>26</v>
      </c>
      <c r="J13" s="741">
        <v>91.2</v>
      </c>
      <c r="K13" s="738">
        <v>22</v>
      </c>
      <c r="L13" s="739">
        <v>38.700000000000003</v>
      </c>
      <c r="M13" s="742">
        <v>6</v>
      </c>
      <c r="N13" s="741">
        <v>37.9</v>
      </c>
      <c r="O13" s="742">
        <v>7</v>
      </c>
      <c r="P13" s="741">
        <v>39.4</v>
      </c>
      <c r="Q13" s="740">
        <v>7</v>
      </c>
      <c r="R13" s="739">
        <v>63.9</v>
      </c>
      <c r="S13" s="738">
        <v>37</v>
      </c>
      <c r="T13" s="723"/>
    </row>
    <row r="14" spans="1:21">
      <c r="A14" s="747" t="s">
        <v>97</v>
      </c>
      <c r="B14" s="746">
        <v>453.35515037855833</v>
      </c>
      <c r="C14" s="743">
        <v>14</v>
      </c>
      <c r="D14" s="745">
        <v>2440.5913472683819</v>
      </c>
      <c r="E14" s="744">
        <v>26</v>
      </c>
      <c r="F14" s="739">
        <v>90.6</v>
      </c>
      <c r="G14" s="743">
        <v>22</v>
      </c>
      <c r="H14" s="741">
        <v>88.9</v>
      </c>
      <c r="I14" s="743">
        <v>30</v>
      </c>
      <c r="J14" s="741">
        <v>92</v>
      </c>
      <c r="K14" s="738">
        <v>12</v>
      </c>
      <c r="L14" s="739">
        <v>31.5</v>
      </c>
      <c r="M14" s="742">
        <v>23</v>
      </c>
      <c r="N14" s="741">
        <v>30.9</v>
      </c>
      <c r="O14" s="742">
        <v>21</v>
      </c>
      <c r="P14" s="741">
        <v>32</v>
      </c>
      <c r="Q14" s="740">
        <v>26</v>
      </c>
      <c r="R14" s="739">
        <v>69.400000000000006</v>
      </c>
      <c r="S14" s="738">
        <v>16</v>
      </c>
      <c r="T14" s="723"/>
    </row>
    <row r="15" spans="1:21">
      <c r="A15" s="747" t="s">
        <v>96</v>
      </c>
      <c r="B15" s="746">
        <v>1004.9396805634809</v>
      </c>
      <c r="C15" s="743">
        <v>1</v>
      </c>
      <c r="D15" s="745">
        <v>4283.8904163280358</v>
      </c>
      <c r="E15" s="744">
        <v>1</v>
      </c>
      <c r="F15" s="739">
        <v>90.2</v>
      </c>
      <c r="G15" s="743">
        <v>26</v>
      </c>
      <c r="H15" s="741">
        <v>89.7</v>
      </c>
      <c r="I15" s="743">
        <v>24</v>
      </c>
      <c r="J15" s="741">
        <v>90.7</v>
      </c>
      <c r="K15" s="738">
        <v>25</v>
      </c>
      <c r="L15" s="739">
        <v>57.3</v>
      </c>
      <c r="M15" s="742">
        <v>1</v>
      </c>
      <c r="N15" s="741">
        <v>58</v>
      </c>
      <c r="O15" s="742">
        <v>1</v>
      </c>
      <c r="P15" s="741">
        <v>56.7</v>
      </c>
      <c r="Q15" s="740">
        <v>1</v>
      </c>
      <c r="R15" s="739">
        <v>39.799999999999997</v>
      </c>
      <c r="S15" s="738">
        <v>51</v>
      </c>
      <c r="T15" s="723"/>
    </row>
    <row r="16" spans="1:21">
      <c r="A16" s="747" t="s">
        <v>95</v>
      </c>
      <c r="B16" s="746">
        <v>408.04121156668765</v>
      </c>
      <c r="C16" s="743">
        <v>21</v>
      </c>
      <c r="D16" s="745">
        <v>2512.4378109452737</v>
      </c>
      <c r="E16" s="744">
        <v>24</v>
      </c>
      <c r="F16" s="739">
        <v>88.4</v>
      </c>
      <c r="G16" s="743">
        <v>33</v>
      </c>
      <c r="H16" s="741">
        <v>87.7</v>
      </c>
      <c r="I16" s="743">
        <v>34</v>
      </c>
      <c r="J16" s="741">
        <v>89</v>
      </c>
      <c r="K16" s="738">
        <v>35</v>
      </c>
      <c r="L16" s="739">
        <v>29.7</v>
      </c>
      <c r="M16" s="742">
        <v>29</v>
      </c>
      <c r="N16" s="741">
        <v>29.7</v>
      </c>
      <c r="O16" s="742">
        <v>26</v>
      </c>
      <c r="P16" s="741">
        <v>29.7</v>
      </c>
      <c r="Q16" s="740">
        <v>33</v>
      </c>
      <c r="R16" s="739">
        <v>64.5</v>
      </c>
      <c r="S16" s="738">
        <v>36</v>
      </c>
      <c r="T16" s="723"/>
    </row>
    <row r="17" spans="1:20">
      <c r="A17" s="747" t="s">
        <v>94</v>
      </c>
      <c r="B17" s="746">
        <v>357.24082900813175</v>
      </c>
      <c r="C17" s="743">
        <v>27</v>
      </c>
      <c r="D17" s="745">
        <v>2860.1702939360052</v>
      </c>
      <c r="E17" s="744">
        <v>13</v>
      </c>
      <c r="F17" s="739">
        <v>87</v>
      </c>
      <c r="G17" s="743">
        <v>41</v>
      </c>
      <c r="H17" s="741">
        <v>85.8</v>
      </c>
      <c r="I17" s="743">
        <v>42</v>
      </c>
      <c r="J17" s="741">
        <v>88.2</v>
      </c>
      <c r="K17" s="738">
        <v>39</v>
      </c>
      <c r="L17" s="739">
        <v>30.9</v>
      </c>
      <c r="M17" s="742">
        <v>26</v>
      </c>
      <c r="N17" s="741">
        <v>29.9</v>
      </c>
      <c r="O17" s="742">
        <v>25</v>
      </c>
      <c r="P17" s="741">
        <v>31.8</v>
      </c>
      <c r="Q17" s="740">
        <v>29</v>
      </c>
      <c r="R17" s="739">
        <v>62.3</v>
      </c>
      <c r="S17" s="738">
        <v>42</v>
      </c>
      <c r="T17" s="723"/>
    </row>
    <row r="18" spans="1:20">
      <c r="A18" s="747" t="s">
        <v>93</v>
      </c>
      <c r="B18" s="746">
        <v>250.57126325183637</v>
      </c>
      <c r="C18" s="743">
        <v>39</v>
      </c>
      <c r="D18" s="745">
        <v>2829.48685078786</v>
      </c>
      <c r="E18" s="744">
        <v>15</v>
      </c>
      <c r="F18" s="739">
        <v>92.3</v>
      </c>
      <c r="G18" s="743">
        <v>8</v>
      </c>
      <c r="H18" s="741">
        <v>93</v>
      </c>
      <c r="I18" s="743">
        <v>1</v>
      </c>
      <c r="J18" s="741">
        <v>91.6</v>
      </c>
      <c r="K18" s="738">
        <v>19</v>
      </c>
      <c r="L18" s="739">
        <v>32.9</v>
      </c>
      <c r="M18" s="742">
        <v>19</v>
      </c>
      <c r="N18" s="741">
        <v>31.6</v>
      </c>
      <c r="O18" s="742">
        <v>19</v>
      </c>
      <c r="P18" s="741">
        <v>34.200000000000003</v>
      </c>
      <c r="Q18" s="740">
        <v>17</v>
      </c>
      <c r="R18" s="739">
        <v>58.3</v>
      </c>
      <c r="S18" s="738">
        <v>46</v>
      </c>
      <c r="T18" s="723"/>
    </row>
    <row r="19" spans="1:20">
      <c r="A19" s="747" t="s">
        <v>92</v>
      </c>
      <c r="B19" s="746">
        <v>226.44898520218786</v>
      </c>
      <c r="C19" s="743">
        <v>46</v>
      </c>
      <c r="D19" s="745">
        <v>1635.4066500751628</v>
      </c>
      <c r="E19" s="744">
        <v>45</v>
      </c>
      <c r="F19" s="739">
        <v>90.8</v>
      </c>
      <c r="G19" s="743">
        <v>20</v>
      </c>
      <c r="H19" s="741">
        <v>89.9</v>
      </c>
      <c r="I19" s="743">
        <v>22</v>
      </c>
      <c r="J19" s="741">
        <v>91.7</v>
      </c>
      <c r="K19" s="738">
        <v>14</v>
      </c>
      <c r="L19" s="739">
        <v>26.8</v>
      </c>
      <c r="M19" s="742">
        <v>42</v>
      </c>
      <c r="N19" s="741">
        <v>27.1</v>
      </c>
      <c r="O19" s="742">
        <v>38</v>
      </c>
      <c r="P19" s="741">
        <v>26.5</v>
      </c>
      <c r="Q19" s="740">
        <v>44</v>
      </c>
      <c r="R19" s="739">
        <v>71.099999999999994</v>
      </c>
      <c r="S19" s="738">
        <v>11</v>
      </c>
      <c r="T19" s="723"/>
    </row>
    <row r="20" spans="1:20">
      <c r="A20" s="747" t="s">
        <v>115</v>
      </c>
      <c r="B20" s="746">
        <v>438.83689320039497</v>
      </c>
      <c r="C20" s="743">
        <v>18</v>
      </c>
      <c r="D20" s="745">
        <v>2011.3774205842312</v>
      </c>
      <c r="E20" s="744">
        <v>35</v>
      </c>
      <c r="F20" s="739">
        <v>89.1</v>
      </c>
      <c r="G20" s="743">
        <v>31</v>
      </c>
      <c r="H20" s="741">
        <v>88.4</v>
      </c>
      <c r="I20" s="743">
        <v>31</v>
      </c>
      <c r="J20" s="741">
        <v>89.8</v>
      </c>
      <c r="K20" s="738">
        <v>31</v>
      </c>
      <c r="L20" s="739">
        <v>34.4</v>
      </c>
      <c r="M20" s="742">
        <v>14</v>
      </c>
      <c r="N20" s="741">
        <v>33.700000000000003</v>
      </c>
      <c r="O20" s="742">
        <v>14</v>
      </c>
      <c r="P20" s="741">
        <v>35.1</v>
      </c>
      <c r="Q20" s="740">
        <v>13</v>
      </c>
      <c r="R20" s="739">
        <v>65.8</v>
      </c>
      <c r="S20" s="738">
        <v>29</v>
      </c>
      <c r="T20" s="723"/>
    </row>
    <row r="21" spans="1:20">
      <c r="A21" s="747" t="s">
        <v>90</v>
      </c>
      <c r="B21" s="746">
        <v>398.96094358658053</v>
      </c>
      <c r="C21" s="743">
        <v>22</v>
      </c>
      <c r="D21" s="745">
        <v>2416.9251357994171</v>
      </c>
      <c r="E21" s="744">
        <v>28</v>
      </c>
      <c r="F21" s="739">
        <v>88.6</v>
      </c>
      <c r="G21" s="743">
        <v>32</v>
      </c>
      <c r="H21" s="741">
        <v>87.8</v>
      </c>
      <c r="I21" s="743">
        <v>33</v>
      </c>
      <c r="J21" s="741">
        <v>89.4</v>
      </c>
      <c r="K21" s="738">
        <v>32</v>
      </c>
      <c r="L21" s="739">
        <v>26.8</v>
      </c>
      <c r="M21" s="742">
        <v>42</v>
      </c>
      <c r="N21" s="741">
        <v>26</v>
      </c>
      <c r="O21" s="742">
        <v>41</v>
      </c>
      <c r="P21" s="741">
        <v>27.5</v>
      </c>
      <c r="Q21" s="740">
        <v>42</v>
      </c>
      <c r="R21" s="739">
        <v>67.8</v>
      </c>
      <c r="S21" s="738">
        <v>23</v>
      </c>
      <c r="T21" s="723"/>
    </row>
    <row r="22" spans="1:20">
      <c r="A22" s="747" t="s">
        <v>89</v>
      </c>
      <c r="B22" s="746">
        <v>293.41538367637713</v>
      </c>
      <c r="C22" s="743">
        <v>35</v>
      </c>
      <c r="D22" s="745">
        <v>2125.2746994240729</v>
      </c>
      <c r="E22" s="744">
        <v>34</v>
      </c>
      <c r="F22" s="739">
        <v>92.1</v>
      </c>
      <c r="G22" s="743">
        <v>10</v>
      </c>
      <c r="H22" s="741">
        <v>91.5</v>
      </c>
      <c r="I22" s="743">
        <v>9</v>
      </c>
      <c r="J22" s="741">
        <v>92.7</v>
      </c>
      <c r="K22" s="738">
        <v>9</v>
      </c>
      <c r="L22" s="739">
        <v>28.9</v>
      </c>
      <c r="M22" s="742">
        <v>34</v>
      </c>
      <c r="N22" s="741">
        <v>27.7</v>
      </c>
      <c r="O22" s="742">
        <v>34</v>
      </c>
      <c r="P22" s="741">
        <v>30.1</v>
      </c>
      <c r="Q22" s="740">
        <v>31</v>
      </c>
      <c r="R22" s="739">
        <v>68.2</v>
      </c>
      <c r="S22" s="738">
        <v>21</v>
      </c>
      <c r="T22" s="723"/>
    </row>
    <row r="23" spans="1:20">
      <c r="A23" s="747" t="s">
        <v>88</v>
      </c>
      <c r="B23" s="746">
        <v>412.95887609277054</v>
      </c>
      <c r="C23" s="743">
        <v>20</v>
      </c>
      <c r="D23" s="745">
        <v>2800.8772715741834</v>
      </c>
      <c r="E23" s="744">
        <v>16</v>
      </c>
      <c r="F23" s="739">
        <v>91</v>
      </c>
      <c r="G23" s="743">
        <v>17</v>
      </c>
      <c r="H23" s="741">
        <v>90.2</v>
      </c>
      <c r="I23" s="743">
        <v>18</v>
      </c>
      <c r="J23" s="741">
        <v>91.7</v>
      </c>
      <c r="K23" s="738">
        <v>14</v>
      </c>
      <c r="L23" s="739">
        <v>33.700000000000003</v>
      </c>
      <c r="M23" s="742">
        <v>15</v>
      </c>
      <c r="N23" s="741">
        <v>33</v>
      </c>
      <c r="O23" s="742">
        <v>16</v>
      </c>
      <c r="P23" s="741">
        <v>34.5</v>
      </c>
      <c r="Q23" s="740">
        <v>15</v>
      </c>
      <c r="R23" s="739">
        <v>65.2</v>
      </c>
      <c r="S23" s="738">
        <v>32</v>
      </c>
      <c r="T23" s="723"/>
    </row>
    <row r="24" spans="1:20">
      <c r="A24" s="747" t="s">
        <v>87</v>
      </c>
      <c r="B24" s="746">
        <v>225.76500458332592</v>
      </c>
      <c r="C24" s="743">
        <v>47</v>
      </c>
      <c r="D24" s="745">
        <v>2129.0744510392351</v>
      </c>
      <c r="E24" s="744">
        <v>33</v>
      </c>
      <c r="F24" s="739">
        <v>86.3</v>
      </c>
      <c r="G24" s="743">
        <v>46</v>
      </c>
      <c r="H24" s="741">
        <v>85</v>
      </c>
      <c r="I24" s="743">
        <v>47</v>
      </c>
      <c r="J24" s="741">
        <v>87.6</v>
      </c>
      <c r="K24" s="738">
        <v>43</v>
      </c>
      <c r="L24" s="739">
        <v>24</v>
      </c>
      <c r="M24" s="742">
        <v>47</v>
      </c>
      <c r="N24" s="741">
        <v>22.8</v>
      </c>
      <c r="O24" s="742">
        <v>47</v>
      </c>
      <c r="P24" s="741">
        <v>25</v>
      </c>
      <c r="Q24" s="740">
        <v>48</v>
      </c>
      <c r="R24" s="739">
        <v>71.5</v>
      </c>
      <c r="S24" s="738">
        <v>9</v>
      </c>
      <c r="T24" s="723"/>
    </row>
    <row r="25" spans="1:20">
      <c r="A25" s="747" t="s">
        <v>86</v>
      </c>
      <c r="B25" s="746">
        <v>557.00566121153213</v>
      </c>
      <c r="C25" s="743">
        <v>5</v>
      </c>
      <c r="D25" s="745">
        <v>3366.7973647475533</v>
      </c>
      <c r="E25" s="744">
        <v>4</v>
      </c>
      <c r="F25" s="739">
        <v>85.1</v>
      </c>
      <c r="G25" s="743">
        <v>48</v>
      </c>
      <c r="H25" s="741">
        <v>83.4</v>
      </c>
      <c r="I25" s="743">
        <v>48</v>
      </c>
      <c r="J25" s="741">
        <v>86.8</v>
      </c>
      <c r="K25" s="738">
        <v>47</v>
      </c>
      <c r="L25" s="739">
        <v>23.8</v>
      </c>
      <c r="M25" s="742">
        <v>48</v>
      </c>
      <c r="N25" s="741">
        <v>21.8</v>
      </c>
      <c r="O25" s="742">
        <v>49</v>
      </c>
      <c r="P25" s="741">
        <v>25.6</v>
      </c>
      <c r="Q25" s="740">
        <v>46</v>
      </c>
      <c r="R25" s="739">
        <v>65.400000000000006</v>
      </c>
      <c r="S25" s="738">
        <v>31</v>
      </c>
      <c r="T25" s="723"/>
    </row>
    <row r="26" spans="1:20">
      <c r="A26" s="747" t="s">
        <v>85</v>
      </c>
      <c r="B26" s="746">
        <v>121.04135991502403</v>
      </c>
      <c r="C26" s="743">
        <v>51</v>
      </c>
      <c r="D26" s="745">
        <v>1507.0659858807537</v>
      </c>
      <c r="E26" s="744">
        <v>48</v>
      </c>
      <c r="F26" s="739">
        <v>92.3</v>
      </c>
      <c r="G26" s="743">
        <v>8</v>
      </c>
      <c r="H26" s="741">
        <v>90.5</v>
      </c>
      <c r="I26" s="743">
        <v>15</v>
      </c>
      <c r="J26" s="741">
        <v>93.9</v>
      </c>
      <c r="K26" s="738">
        <v>2</v>
      </c>
      <c r="L26" s="739">
        <v>32.1</v>
      </c>
      <c r="M26" s="742">
        <v>21</v>
      </c>
      <c r="N26" s="741">
        <v>29.1</v>
      </c>
      <c r="O26" s="742">
        <v>28</v>
      </c>
      <c r="P26" s="741">
        <v>34.799999999999997</v>
      </c>
      <c r="Q26" s="740">
        <v>14</v>
      </c>
      <c r="R26" s="739">
        <v>73.7</v>
      </c>
      <c r="S26" s="738">
        <v>2</v>
      </c>
      <c r="T26" s="723"/>
    </row>
    <row r="27" spans="1:20">
      <c r="A27" s="747" t="s">
        <v>84</v>
      </c>
      <c r="B27" s="746">
        <v>500.20017590364591</v>
      </c>
      <c r="C27" s="743">
        <v>12</v>
      </c>
      <c r="D27" s="745">
        <v>2222.274728581137</v>
      </c>
      <c r="E27" s="744">
        <v>30</v>
      </c>
      <c r="F27" s="739">
        <v>89.9</v>
      </c>
      <c r="G27" s="743">
        <v>27</v>
      </c>
      <c r="H27" s="741">
        <v>89.1</v>
      </c>
      <c r="I27" s="743">
        <v>27</v>
      </c>
      <c r="J27" s="741">
        <v>90.7</v>
      </c>
      <c r="K27" s="738">
        <v>25</v>
      </c>
      <c r="L27" s="739">
        <v>39.700000000000003</v>
      </c>
      <c r="M27" s="742">
        <v>4</v>
      </c>
      <c r="N27" s="741">
        <v>38.5</v>
      </c>
      <c r="O27" s="742">
        <v>5</v>
      </c>
      <c r="P27" s="741">
        <v>40.700000000000003</v>
      </c>
      <c r="Q27" s="740">
        <v>5</v>
      </c>
      <c r="R27" s="739">
        <v>66.599999999999994</v>
      </c>
      <c r="S27" s="738">
        <v>27</v>
      </c>
      <c r="T27" s="723"/>
    </row>
    <row r="28" spans="1:20">
      <c r="A28" s="747" t="s">
        <v>83</v>
      </c>
      <c r="B28" s="746">
        <v>358.02693919475132</v>
      </c>
      <c r="C28" s="743">
        <v>26</v>
      </c>
      <c r="D28" s="745">
        <v>1436.9912675538524</v>
      </c>
      <c r="E28" s="744">
        <v>49</v>
      </c>
      <c r="F28" s="739">
        <v>90.8</v>
      </c>
      <c r="G28" s="743">
        <v>20</v>
      </c>
      <c r="H28" s="741">
        <v>90.5</v>
      </c>
      <c r="I28" s="743">
        <v>15</v>
      </c>
      <c r="J28" s="741">
        <v>91</v>
      </c>
      <c r="K28" s="738">
        <v>24</v>
      </c>
      <c r="L28" s="739">
        <v>43.4</v>
      </c>
      <c r="M28" s="742">
        <v>2</v>
      </c>
      <c r="N28" s="741">
        <v>42.8</v>
      </c>
      <c r="O28" s="742">
        <v>2</v>
      </c>
      <c r="P28" s="741">
        <v>44</v>
      </c>
      <c r="Q28" s="740">
        <v>2</v>
      </c>
      <c r="R28" s="739">
        <v>59.7</v>
      </c>
      <c r="S28" s="738">
        <v>45</v>
      </c>
      <c r="T28" s="723"/>
    </row>
    <row r="29" spans="1:20">
      <c r="A29" s="747" t="s">
        <v>82</v>
      </c>
      <c r="B29" s="746">
        <v>449.95583855994863</v>
      </c>
      <c r="C29" s="743">
        <v>15</v>
      </c>
      <c r="D29" s="745">
        <v>1799.9638838819628</v>
      </c>
      <c r="E29" s="744">
        <v>40</v>
      </c>
      <c r="F29" s="739">
        <v>90.9</v>
      </c>
      <c r="G29" s="743">
        <v>19</v>
      </c>
      <c r="H29" s="741">
        <v>90.2</v>
      </c>
      <c r="I29" s="743">
        <v>18</v>
      </c>
      <c r="J29" s="741">
        <v>91.6</v>
      </c>
      <c r="K29" s="738">
        <v>19</v>
      </c>
      <c r="L29" s="739">
        <v>29.1</v>
      </c>
      <c r="M29" s="742">
        <v>32</v>
      </c>
      <c r="N29" s="741">
        <v>28.7</v>
      </c>
      <c r="O29" s="742">
        <v>31</v>
      </c>
      <c r="P29" s="741">
        <v>29.5</v>
      </c>
      <c r="Q29" s="740">
        <v>34</v>
      </c>
      <c r="R29" s="739">
        <v>73.2</v>
      </c>
      <c r="S29" s="738">
        <v>4</v>
      </c>
      <c r="T29" s="723"/>
    </row>
    <row r="30" spans="1:20">
      <c r="A30" s="747" t="s">
        <v>81</v>
      </c>
      <c r="B30" s="746">
        <v>238.33492988387559</v>
      </c>
      <c r="C30" s="743">
        <v>41</v>
      </c>
      <c r="D30" s="745">
        <v>2191.5121850100222</v>
      </c>
      <c r="E30" s="744">
        <v>32</v>
      </c>
      <c r="F30" s="739">
        <v>93.1</v>
      </c>
      <c r="G30" s="743">
        <v>1</v>
      </c>
      <c r="H30" s="741">
        <v>92.6</v>
      </c>
      <c r="I30" s="743">
        <v>3</v>
      </c>
      <c r="J30" s="741">
        <v>93.5</v>
      </c>
      <c r="K30" s="738">
        <v>6</v>
      </c>
      <c r="L30" s="739">
        <v>36.1</v>
      </c>
      <c r="M30" s="742">
        <v>10</v>
      </c>
      <c r="N30" s="741">
        <v>35.1</v>
      </c>
      <c r="O30" s="742">
        <v>11</v>
      </c>
      <c r="P30" s="741">
        <v>36.9</v>
      </c>
      <c r="Q30" s="740">
        <v>11</v>
      </c>
      <c r="R30" s="739">
        <v>70.7</v>
      </c>
      <c r="S30" s="738">
        <v>13</v>
      </c>
      <c r="T30" s="723"/>
    </row>
    <row r="31" spans="1:20">
      <c r="A31" s="747" t="s">
        <v>80</v>
      </c>
      <c r="B31" s="746">
        <v>285.71428571428572</v>
      </c>
      <c r="C31" s="743">
        <v>36</v>
      </c>
      <c r="D31" s="745">
        <v>2733.8561040179616</v>
      </c>
      <c r="E31" s="744">
        <v>18</v>
      </c>
      <c r="F31" s="739">
        <v>84.4</v>
      </c>
      <c r="G31" s="743">
        <v>49</v>
      </c>
      <c r="H31" s="741">
        <v>82.5</v>
      </c>
      <c r="I31" s="743">
        <v>51</v>
      </c>
      <c r="J31" s="741">
        <v>86</v>
      </c>
      <c r="K31" s="738">
        <v>49</v>
      </c>
      <c r="L31" s="739">
        <v>21.9</v>
      </c>
      <c r="M31" s="742">
        <v>50</v>
      </c>
      <c r="N31" s="741">
        <v>20.100000000000001</v>
      </c>
      <c r="O31" s="742">
        <v>50</v>
      </c>
      <c r="P31" s="741">
        <v>23.4</v>
      </c>
      <c r="Q31" s="740">
        <v>50</v>
      </c>
      <c r="R31" s="739">
        <v>72.599999999999994</v>
      </c>
      <c r="S31" s="738">
        <v>6</v>
      </c>
      <c r="T31" s="723"/>
    </row>
    <row r="32" spans="1:20">
      <c r="A32" s="747" t="s">
        <v>79</v>
      </c>
      <c r="B32" s="746">
        <v>530.29901536460432</v>
      </c>
      <c r="C32" s="743">
        <v>8</v>
      </c>
      <c r="D32" s="745">
        <v>2833.9264438298515</v>
      </c>
      <c r="E32" s="744">
        <v>14</v>
      </c>
      <c r="F32" s="739">
        <v>89.7</v>
      </c>
      <c r="G32" s="743">
        <v>29</v>
      </c>
      <c r="H32" s="741">
        <v>89</v>
      </c>
      <c r="I32" s="743">
        <v>29</v>
      </c>
      <c r="J32" s="741">
        <v>90.3</v>
      </c>
      <c r="K32" s="738">
        <v>29</v>
      </c>
      <c r="L32" s="739">
        <v>29.1</v>
      </c>
      <c r="M32" s="742">
        <v>32</v>
      </c>
      <c r="N32" s="741">
        <v>28.1</v>
      </c>
      <c r="O32" s="742">
        <v>32</v>
      </c>
      <c r="P32" s="741">
        <v>30</v>
      </c>
      <c r="Q32" s="740">
        <v>32</v>
      </c>
      <c r="R32" s="739">
        <v>69.099999999999994</v>
      </c>
      <c r="S32" s="738">
        <v>17</v>
      </c>
      <c r="T32" s="723"/>
    </row>
    <row r="33" spans="1:20">
      <c r="A33" s="747" t="s">
        <v>78</v>
      </c>
      <c r="B33" s="746">
        <v>377.06105609461463</v>
      </c>
      <c r="C33" s="743">
        <v>23</v>
      </c>
      <c r="D33" s="745">
        <v>2591.6403060277412</v>
      </c>
      <c r="E33" s="744">
        <v>21</v>
      </c>
      <c r="F33" s="739">
        <v>93</v>
      </c>
      <c r="G33" s="743">
        <v>3</v>
      </c>
      <c r="H33" s="741">
        <v>92.3</v>
      </c>
      <c r="I33" s="743">
        <v>6</v>
      </c>
      <c r="J33" s="741">
        <v>93.7</v>
      </c>
      <c r="K33" s="738">
        <v>3</v>
      </c>
      <c r="L33" s="739">
        <v>32.299999999999997</v>
      </c>
      <c r="M33" s="742">
        <v>20</v>
      </c>
      <c r="N33" s="741">
        <v>30.8</v>
      </c>
      <c r="O33" s="742">
        <v>22</v>
      </c>
      <c r="P33" s="741">
        <v>33.799999999999997</v>
      </c>
      <c r="Q33" s="740">
        <v>20</v>
      </c>
      <c r="R33" s="739">
        <v>66.400000000000006</v>
      </c>
      <c r="S33" s="738">
        <v>28</v>
      </c>
      <c r="T33" s="723"/>
    </row>
    <row r="34" spans="1:20">
      <c r="A34" s="747" t="s">
        <v>77</v>
      </c>
      <c r="B34" s="746">
        <v>305.87330918151156</v>
      </c>
      <c r="C34" s="743">
        <v>32</v>
      </c>
      <c r="D34" s="745">
        <v>2274.0245698607764</v>
      </c>
      <c r="E34" s="744">
        <v>29</v>
      </c>
      <c r="F34" s="739">
        <v>91.3</v>
      </c>
      <c r="G34" s="743">
        <v>15</v>
      </c>
      <c r="H34" s="741">
        <v>90.9</v>
      </c>
      <c r="I34" s="743">
        <v>13</v>
      </c>
      <c r="J34" s="741">
        <v>91.7</v>
      </c>
      <c r="K34" s="738">
        <v>14</v>
      </c>
      <c r="L34" s="739">
        <v>31.7</v>
      </c>
      <c r="M34" s="742">
        <v>22</v>
      </c>
      <c r="N34" s="741">
        <v>30.4</v>
      </c>
      <c r="O34" s="742">
        <v>23</v>
      </c>
      <c r="P34" s="741">
        <v>32.9</v>
      </c>
      <c r="Q34" s="740">
        <v>22</v>
      </c>
      <c r="R34" s="739">
        <v>65.2</v>
      </c>
      <c r="S34" s="738">
        <v>32</v>
      </c>
      <c r="T34" s="723"/>
    </row>
    <row r="35" spans="1:20">
      <c r="A35" s="747" t="s">
        <v>76</v>
      </c>
      <c r="B35" s="746">
        <v>555.9300596156354</v>
      </c>
      <c r="C35" s="743">
        <v>6</v>
      </c>
      <c r="D35" s="745">
        <v>2612.4409989329693</v>
      </c>
      <c r="E35" s="744">
        <v>20</v>
      </c>
      <c r="F35" s="739">
        <v>86.8</v>
      </c>
      <c r="G35" s="743">
        <v>42</v>
      </c>
      <c r="H35" s="741">
        <v>86.6</v>
      </c>
      <c r="I35" s="743">
        <v>37</v>
      </c>
      <c r="J35" s="741">
        <v>86.9</v>
      </c>
      <c r="K35" s="738">
        <v>45</v>
      </c>
      <c r="L35" s="739">
        <v>24.9</v>
      </c>
      <c r="M35" s="742">
        <v>46</v>
      </c>
      <c r="N35" s="741">
        <v>24.7</v>
      </c>
      <c r="O35" s="742">
        <v>45</v>
      </c>
      <c r="P35" s="741">
        <v>25.1</v>
      </c>
      <c r="Q35" s="740">
        <v>47</v>
      </c>
      <c r="R35" s="739">
        <v>55.9</v>
      </c>
      <c r="S35" s="738">
        <v>48</v>
      </c>
      <c r="T35" s="723"/>
    </row>
    <row r="36" spans="1:20">
      <c r="A36" s="747" t="s">
        <v>75</v>
      </c>
      <c r="B36" s="746">
        <v>198.69004576275606</v>
      </c>
      <c r="C36" s="743">
        <v>49</v>
      </c>
      <c r="D36" s="745">
        <v>1381.8192650404567</v>
      </c>
      <c r="E36" s="744">
        <v>51</v>
      </c>
      <c r="F36" s="739">
        <v>93.1</v>
      </c>
      <c r="G36" s="743">
        <v>1</v>
      </c>
      <c r="H36" s="741">
        <v>92.4</v>
      </c>
      <c r="I36" s="743">
        <v>4</v>
      </c>
      <c r="J36" s="741">
        <v>93.7</v>
      </c>
      <c r="K36" s="738">
        <v>3</v>
      </c>
      <c r="L36" s="739">
        <v>36.9</v>
      </c>
      <c r="M36" s="742">
        <v>9</v>
      </c>
      <c r="N36" s="741">
        <v>35.4</v>
      </c>
      <c r="O36" s="742">
        <v>9</v>
      </c>
      <c r="P36" s="741">
        <v>38.4</v>
      </c>
      <c r="Q36" s="740">
        <v>9</v>
      </c>
      <c r="R36" s="739">
        <v>70.599999999999994</v>
      </c>
      <c r="S36" s="738">
        <v>14</v>
      </c>
      <c r="T36" s="723"/>
    </row>
    <row r="37" spans="1:20">
      <c r="A37" s="747" t="s">
        <v>74</v>
      </c>
      <c r="B37" s="746">
        <v>228.78985667210475</v>
      </c>
      <c r="C37" s="743">
        <v>44</v>
      </c>
      <c r="D37" s="745">
        <v>1555.5356174416845</v>
      </c>
      <c r="E37" s="744">
        <v>46</v>
      </c>
      <c r="F37" s="739">
        <v>89.9</v>
      </c>
      <c r="G37" s="743">
        <v>27</v>
      </c>
      <c r="H37" s="741">
        <v>89.7</v>
      </c>
      <c r="I37" s="743">
        <v>24</v>
      </c>
      <c r="J37" s="741">
        <v>90.1</v>
      </c>
      <c r="K37" s="738">
        <v>30</v>
      </c>
      <c r="L37" s="739">
        <v>39.700000000000003</v>
      </c>
      <c r="M37" s="742">
        <v>4</v>
      </c>
      <c r="N37" s="741">
        <v>39.700000000000003</v>
      </c>
      <c r="O37" s="742">
        <v>4</v>
      </c>
      <c r="P37" s="741">
        <v>39.799999999999997</v>
      </c>
      <c r="Q37" s="740">
        <v>6</v>
      </c>
      <c r="R37" s="739">
        <v>65</v>
      </c>
      <c r="S37" s="738">
        <v>34</v>
      </c>
      <c r="T37" s="723"/>
    </row>
    <row r="38" spans="1:20">
      <c r="A38" s="747" t="s">
        <v>73</v>
      </c>
      <c r="B38" s="746">
        <v>783.45074638302356</v>
      </c>
      <c r="C38" s="743">
        <v>3</v>
      </c>
      <c r="D38" s="745">
        <v>3941.7260915582328</v>
      </c>
      <c r="E38" s="744">
        <v>2</v>
      </c>
      <c r="F38" s="739">
        <v>86.1</v>
      </c>
      <c r="G38" s="743">
        <v>47</v>
      </c>
      <c r="H38" s="741">
        <v>85.4</v>
      </c>
      <c r="I38" s="743">
        <v>46</v>
      </c>
      <c r="J38" s="741">
        <v>86.8</v>
      </c>
      <c r="K38" s="738">
        <v>47</v>
      </c>
      <c r="L38" s="739">
        <v>27.1</v>
      </c>
      <c r="M38" s="742">
        <v>41</v>
      </c>
      <c r="N38" s="741">
        <v>26</v>
      </c>
      <c r="O38" s="742">
        <v>41</v>
      </c>
      <c r="P38" s="741">
        <v>28.1</v>
      </c>
      <c r="Q38" s="740">
        <v>40</v>
      </c>
      <c r="R38" s="739">
        <v>68.099999999999994</v>
      </c>
      <c r="S38" s="738">
        <v>22</v>
      </c>
      <c r="T38" s="723"/>
    </row>
    <row r="39" spans="1:20">
      <c r="A39" s="747" t="s">
        <v>72</v>
      </c>
      <c r="B39" s="746">
        <v>356.68082444209017</v>
      </c>
      <c r="C39" s="743">
        <v>28</v>
      </c>
      <c r="D39" s="745">
        <v>1514.1768272177912</v>
      </c>
      <c r="E39" s="744">
        <v>47</v>
      </c>
      <c r="F39" s="739">
        <v>86.6</v>
      </c>
      <c r="G39" s="743">
        <v>44</v>
      </c>
      <c r="H39" s="741">
        <v>86.2</v>
      </c>
      <c r="I39" s="743">
        <v>39</v>
      </c>
      <c r="J39" s="741">
        <v>86.9</v>
      </c>
      <c r="K39" s="738">
        <v>45</v>
      </c>
      <c r="L39" s="739">
        <v>36</v>
      </c>
      <c r="M39" s="742">
        <v>11</v>
      </c>
      <c r="N39" s="741">
        <v>34.9</v>
      </c>
      <c r="O39" s="742">
        <v>12</v>
      </c>
      <c r="P39" s="741">
        <v>37.1</v>
      </c>
      <c r="Q39" s="740">
        <v>10</v>
      </c>
      <c r="R39" s="739">
        <v>51.1</v>
      </c>
      <c r="S39" s="738">
        <v>50</v>
      </c>
      <c r="T39" s="723"/>
    </row>
    <row r="40" spans="1:20">
      <c r="A40" s="747" t="s">
        <v>71</v>
      </c>
      <c r="B40" s="746">
        <v>363.69586405460541</v>
      </c>
      <c r="C40" s="743">
        <v>25</v>
      </c>
      <c r="D40" s="745">
        <v>2545.2675491966211</v>
      </c>
      <c r="E40" s="744">
        <v>23</v>
      </c>
      <c r="F40" s="739">
        <v>87.8</v>
      </c>
      <c r="G40" s="743">
        <v>36</v>
      </c>
      <c r="H40" s="741">
        <v>86.2</v>
      </c>
      <c r="I40" s="743">
        <v>39</v>
      </c>
      <c r="J40" s="741">
        <v>89.2</v>
      </c>
      <c r="K40" s="738">
        <v>33</v>
      </c>
      <c r="L40" s="739">
        <v>31.3</v>
      </c>
      <c r="M40" s="742">
        <v>25</v>
      </c>
      <c r="N40" s="741">
        <v>30.2</v>
      </c>
      <c r="O40" s="742">
        <v>24</v>
      </c>
      <c r="P40" s="741">
        <v>32.4</v>
      </c>
      <c r="Q40" s="740">
        <v>24</v>
      </c>
      <c r="R40" s="739">
        <v>65.5</v>
      </c>
      <c r="S40" s="738">
        <v>30</v>
      </c>
      <c r="T40" s="723"/>
    </row>
    <row r="41" spans="1:20">
      <c r="A41" s="747" t="s">
        <v>70</v>
      </c>
      <c r="B41" s="746">
        <v>281.31052313166788</v>
      </c>
      <c r="C41" s="743">
        <v>38</v>
      </c>
      <c r="D41" s="745">
        <v>2197.7963788385646</v>
      </c>
      <c r="E41" s="744">
        <v>31</v>
      </c>
      <c r="F41" s="739">
        <v>92.9</v>
      </c>
      <c r="G41" s="743">
        <v>4</v>
      </c>
      <c r="H41" s="741">
        <v>92.8</v>
      </c>
      <c r="I41" s="743">
        <v>2</v>
      </c>
      <c r="J41" s="741">
        <v>93.1</v>
      </c>
      <c r="K41" s="738">
        <v>8</v>
      </c>
      <c r="L41" s="739">
        <v>30.7</v>
      </c>
      <c r="M41" s="742">
        <v>27</v>
      </c>
      <c r="N41" s="741">
        <v>28</v>
      </c>
      <c r="O41" s="742">
        <v>33</v>
      </c>
      <c r="P41" s="741">
        <v>33.6</v>
      </c>
      <c r="Q41" s="740">
        <v>21</v>
      </c>
      <c r="R41" s="739">
        <v>60.5</v>
      </c>
      <c r="S41" s="738">
        <v>44</v>
      </c>
      <c r="T41" s="723"/>
    </row>
    <row r="42" spans="1:20">
      <c r="A42" s="747" t="s">
        <v>69</v>
      </c>
      <c r="B42" s="746">
        <v>297.48831957568865</v>
      </c>
      <c r="C42" s="743">
        <v>34</v>
      </c>
      <c r="D42" s="745">
        <v>2419.1050579018474</v>
      </c>
      <c r="E42" s="744">
        <v>27</v>
      </c>
      <c r="F42" s="739">
        <v>90.3</v>
      </c>
      <c r="G42" s="743">
        <v>25</v>
      </c>
      <c r="H42" s="741">
        <v>89.8</v>
      </c>
      <c r="I42" s="743">
        <v>23</v>
      </c>
      <c r="J42" s="741">
        <v>90.7</v>
      </c>
      <c r="K42" s="738">
        <v>25</v>
      </c>
      <c r="L42" s="739">
        <v>28</v>
      </c>
      <c r="M42" s="742">
        <v>37</v>
      </c>
      <c r="N42" s="741">
        <v>27.6</v>
      </c>
      <c r="O42" s="742">
        <v>35</v>
      </c>
      <c r="P42" s="741">
        <v>28.3</v>
      </c>
      <c r="Q42" s="740">
        <v>39</v>
      </c>
      <c r="R42" s="739">
        <v>67.3</v>
      </c>
      <c r="S42" s="738">
        <v>25</v>
      </c>
      <c r="T42" s="723"/>
    </row>
    <row r="43" spans="1:20">
      <c r="A43" s="747" t="s">
        <v>68</v>
      </c>
      <c r="B43" s="746">
        <v>456.23557569022995</v>
      </c>
      <c r="C43" s="743">
        <v>13</v>
      </c>
      <c r="D43" s="745">
        <v>2876.3650942897034</v>
      </c>
      <c r="E43" s="744">
        <v>12</v>
      </c>
      <c r="F43" s="739">
        <v>88.1</v>
      </c>
      <c r="G43" s="743">
        <v>35</v>
      </c>
      <c r="H43" s="741">
        <v>87</v>
      </c>
      <c r="I43" s="743">
        <v>35</v>
      </c>
      <c r="J43" s="741">
        <v>89.1</v>
      </c>
      <c r="K43" s="738">
        <v>34</v>
      </c>
      <c r="L43" s="739">
        <v>25.5</v>
      </c>
      <c r="M43" s="742">
        <v>44</v>
      </c>
      <c r="N43" s="741">
        <v>24.4</v>
      </c>
      <c r="O43" s="742">
        <v>46</v>
      </c>
      <c r="P43" s="741">
        <v>26.6</v>
      </c>
      <c r="Q43" s="740">
        <v>43</v>
      </c>
      <c r="R43" s="739">
        <v>68.599999999999994</v>
      </c>
      <c r="S43" s="738">
        <v>18</v>
      </c>
      <c r="T43" s="723"/>
    </row>
    <row r="44" spans="1:20">
      <c r="A44" s="747" t="s">
        <v>67</v>
      </c>
      <c r="B44" s="746">
        <v>281.79172612760141</v>
      </c>
      <c r="C44" s="743">
        <v>37</v>
      </c>
      <c r="D44" s="745">
        <v>2986.4515967071356</v>
      </c>
      <c r="E44" s="744">
        <v>8</v>
      </c>
      <c r="F44" s="739">
        <v>91</v>
      </c>
      <c r="G44" s="743">
        <v>17</v>
      </c>
      <c r="H44" s="741">
        <v>90.1</v>
      </c>
      <c r="I44" s="743">
        <v>20</v>
      </c>
      <c r="J44" s="741">
        <v>91.7</v>
      </c>
      <c r="K44" s="738">
        <v>14</v>
      </c>
      <c r="L44" s="739">
        <v>33.700000000000003</v>
      </c>
      <c r="M44" s="742">
        <v>15</v>
      </c>
      <c r="N44" s="741">
        <v>32.9</v>
      </c>
      <c r="O44" s="742">
        <v>17</v>
      </c>
      <c r="P44" s="741">
        <v>34.5</v>
      </c>
      <c r="Q44" s="740">
        <v>15</v>
      </c>
      <c r="R44" s="739">
        <v>63.1</v>
      </c>
      <c r="S44" s="738">
        <v>40</v>
      </c>
      <c r="T44" s="723"/>
    </row>
    <row r="45" spans="1:20">
      <c r="A45" s="747" t="s">
        <v>66</v>
      </c>
      <c r="B45" s="746">
        <v>313.30197242021165</v>
      </c>
      <c r="C45" s="743">
        <v>31</v>
      </c>
      <c r="D45" s="745">
        <v>1649.4427371534671</v>
      </c>
      <c r="E45" s="744">
        <v>44</v>
      </c>
      <c r="F45" s="739">
        <v>90.6</v>
      </c>
      <c r="G45" s="743">
        <v>22</v>
      </c>
      <c r="H45" s="741">
        <v>90</v>
      </c>
      <c r="I45" s="743">
        <v>21</v>
      </c>
      <c r="J45" s="741">
        <v>91.1</v>
      </c>
      <c r="K45" s="738">
        <v>23</v>
      </c>
      <c r="L45" s="739">
        <v>31.4</v>
      </c>
      <c r="M45" s="742">
        <v>24</v>
      </c>
      <c r="N45" s="741">
        <v>31</v>
      </c>
      <c r="O45" s="742">
        <v>20</v>
      </c>
      <c r="P45" s="741">
        <v>31.9</v>
      </c>
      <c r="Q45" s="740">
        <v>27</v>
      </c>
      <c r="R45" s="739">
        <v>68.3</v>
      </c>
      <c r="S45" s="738">
        <v>20</v>
      </c>
      <c r="T45" s="723"/>
    </row>
    <row r="46" spans="1:20">
      <c r="A46" s="747" t="s">
        <v>65</v>
      </c>
      <c r="B46" s="746">
        <v>232.15453564846143</v>
      </c>
      <c r="C46" s="743">
        <v>43</v>
      </c>
      <c r="D46" s="745">
        <v>1751.6342829963789</v>
      </c>
      <c r="E46" s="744">
        <v>43</v>
      </c>
      <c r="F46" s="739">
        <v>88.3</v>
      </c>
      <c r="G46" s="743">
        <v>34</v>
      </c>
      <c r="H46" s="741">
        <v>88.2</v>
      </c>
      <c r="I46" s="743">
        <v>32</v>
      </c>
      <c r="J46" s="741">
        <v>88.4</v>
      </c>
      <c r="K46" s="738">
        <v>38</v>
      </c>
      <c r="L46" s="739">
        <v>33.5</v>
      </c>
      <c r="M46" s="742">
        <v>18</v>
      </c>
      <c r="N46" s="741">
        <v>32.9</v>
      </c>
      <c r="O46" s="742">
        <v>17</v>
      </c>
      <c r="P46" s="741">
        <v>34</v>
      </c>
      <c r="Q46" s="740">
        <v>18</v>
      </c>
      <c r="R46" s="739">
        <v>57.9</v>
      </c>
      <c r="S46" s="738">
        <v>47</v>
      </c>
      <c r="T46" s="723"/>
    </row>
    <row r="47" spans="1:20">
      <c r="A47" s="747" t="s">
        <v>64</v>
      </c>
      <c r="B47" s="746">
        <v>506.17301396453962</v>
      </c>
      <c r="C47" s="743">
        <v>11</v>
      </c>
      <c r="D47" s="745">
        <v>3195.9237070366448</v>
      </c>
      <c r="E47" s="744">
        <v>5</v>
      </c>
      <c r="F47" s="739">
        <v>87.4</v>
      </c>
      <c r="G47" s="743">
        <v>38</v>
      </c>
      <c r="H47" s="741">
        <v>85.8</v>
      </c>
      <c r="I47" s="743">
        <v>42</v>
      </c>
      <c r="J47" s="741">
        <v>88.7</v>
      </c>
      <c r="K47" s="738">
        <v>37</v>
      </c>
      <c r="L47" s="739">
        <v>28</v>
      </c>
      <c r="M47" s="742">
        <v>37</v>
      </c>
      <c r="N47" s="741">
        <v>27.2</v>
      </c>
      <c r="O47" s="742">
        <v>37</v>
      </c>
      <c r="P47" s="741">
        <v>28.7</v>
      </c>
      <c r="Q47" s="740">
        <v>38</v>
      </c>
      <c r="R47" s="739">
        <v>71.7</v>
      </c>
      <c r="S47" s="738">
        <v>7</v>
      </c>
      <c r="T47" s="723"/>
    </row>
    <row r="48" spans="1:20">
      <c r="A48" s="747" t="s">
        <v>63</v>
      </c>
      <c r="B48" s="746">
        <v>433.61474405116451</v>
      </c>
      <c r="C48" s="743">
        <v>19</v>
      </c>
      <c r="D48" s="745">
        <v>1876.2375440686426</v>
      </c>
      <c r="E48" s="744">
        <v>36</v>
      </c>
      <c r="F48" s="739">
        <v>91.7</v>
      </c>
      <c r="G48" s="743">
        <v>12</v>
      </c>
      <c r="H48" s="741">
        <v>91.2</v>
      </c>
      <c r="I48" s="743">
        <v>11</v>
      </c>
      <c r="J48" s="741">
        <v>92.3</v>
      </c>
      <c r="K48" s="738">
        <v>11</v>
      </c>
      <c r="L48" s="739">
        <v>28.1</v>
      </c>
      <c r="M48" s="742">
        <v>36</v>
      </c>
      <c r="N48" s="741">
        <v>27.3</v>
      </c>
      <c r="O48" s="742">
        <v>36</v>
      </c>
      <c r="P48" s="741">
        <v>29</v>
      </c>
      <c r="Q48" s="740">
        <v>37</v>
      </c>
      <c r="R48" s="739">
        <v>70.400000000000006</v>
      </c>
      <c r="S48" s="738">
        <v>15</v>
      </c>
      <c r="T48" s="723"/>
    </row>
    <row r="49" spans="1:20">
      <c r="A49" s="747" t="s">
        <v>62</v>
      </c>
      <c r="B49" s="746">
        <v>651.50542347926978</v>
      </c>
      <c r="C49" s="743">
        <v>4</v>
      </c>
      <c r="D49" s="745">
        <v>2940.5668625773974</v>
      </c>
      <c r="E49" s="744">
        <v>10</v>
      </c>
      <c r="F49" s="739">
        <v>87.8</v>
      </c>
      <c r="G49" s="743">
        <v>36</v>
      </c>
      <c r="H49" s="741">
        <v>86.7</v>
      </c>
      <c r="I49" s="743">
        <v>36</v>
      </c>
      <c r="J49" s="741">
        <v>88.8</v>
      </c>
      <c r="K49" s="738">
        <v>36</v>
      </c>
      <c r="L49" s="739">
        <v>27.3</v>
      </c>
      <c r="M49" s="742">
        <v>40</v>
      </c>
      <c r="N49" s="741">
        <v>26.7</v>
      </c>
      <c r="O49" s="742">
        <v>39</v>
      </c>
      <c r="P49" s="741">
        <v>27.9</v>
      </c>
      <c r="Q49" s="740">
        <v>41</v>
      </c>
      <c r="R49" s="739">
        <v>66.7</v>
      </c>
      <c r="S49" s="738">
        <v>26</v>
      </c>
      <c r="T49" s="723"/>
    </row>
    <row r="50" spans="1:20">
      <c r="A50" s="747" t="s">
        <v>61</v>
      </c>
      <c r="B50" s="746">
        <v>438.93224973075047</v>
      </c>
      <c r="C50" s="743">
        <v>17</v>
      </c>
      <c r="D50" s="745">
        <v>2562.5802961469581</v>
      </c>
      <c r="E50" s="744">
        <v>22</v>
      </c>
      <c r="F50" s="739">
        <v>83.6</v>
      </c>
      <c r="G50" s="743">
        <v>50</v>
      </c>
      <c r="H50" s="741">
        <v>82.9</v>
      </c>
      <c r="I50" s="743">
        <v>50</v>
      </c>
      <c r="J50" s="741">
        <v>84.3</v>
      </c>
      <c r="K50" s="738">
        <v>50</v>
      </c>
      <c r="L50" s="739">
        <v>29.6</v>
      </c>
      <c r="M50" s="742">
        <v>30</v>
      </c>
      <c r="N50" s="741">
        <v>29</v>
      </c>
      <c r="O50" s="742">
        <v>29</v>
      </c>
      <c r="P50" s="741">
        <v>30.2</v>
      </c>
      <c r="Q50" s="740">
        <v>30</v>
      </c>
      <c r="R50" s="739">
        <v>62.8</v>
      </c>
      <c r="S50" s="738">
        <v>41</v>
      </c>
      <c r="T50" s="723"/>
    </row>
    <row r="51" spans="1:20">
      <c r="A51" s="757" t="s">
        <v>60</v>
      </c>
      <c r="B51" s="756">
        <v>238.89100412562507</v>
      </c>
      <c r="C51" s="753">
        <v>40</v>
      </c>
      <c r="D51" s="755">
        <v>2780.2270463948253</v>
      </c>
      <c r="E51" s="754">
        <v>17</v>
      </c>
      <c r="F51" s="749">
        <v>92.1</v>
      </c>
      <c r="G51" s="753">
        <v>10</v>
      </c>
      <c r="H51" s="751">
        <v>91.6</v>
      </c>
      <c r="I51" s="753">
        <v>8</v>
      </c>
      <c r="J51" s="751">
        <v>92.6</v>
      </c>
      <c r="K51" s="748">
        <v>10</v>
      </c>
      <c r="L51" s="749">
        <v>34.6</v>
      </c>
      <c r="M51" s="752">
        <v>13</v>
      </c>
      <c r="N51" s="751">
        <v>36.9</v>
      </c>
      <c r="O51" s="752">
        <v>8</v>
      </c>
      <c r="P51" s="751">
        <v>32.299999999999997</v>
      </c>
      <c r="Q51" s="750">
        <v>25</v>
      </c>
      <c r="R51" s="749">
        <v>71.599999999999994</v>
      </c>
      <c r="S51" s="748">
        <v>8</v>
      </c>
      <c r="T51" s="723"/>
    </row>
    <row r="52" spans="1:20">
      <c r="A52" s="747" t="s">
        <v>59</v>
      </c>
      <c r="B52" s="746">
        <v>165.79626300995579</v>
      </c>
      <c r="C52" s="743">
        <v>50</v>
      </c>
      <c r="D52" s="745">
        <v>1436.6871533551293</v>
      </c>
      <c r="E52" s="744">
        <v>50</v>
      </c>
      <c r="F52" s="739">
        <v>92.6</v>
      </c>
      <c r="G52" s="743">
        <v>6</v>
      </c>
      <c r="H52" s="741">
        <v>90.4</v>
      </c>
      <c r="I52" s="743">
        <v>17</v>
      </c>
      <c r="J52" s="741">
        <v>94.7</v>
      </c>
      <c r="K52" s="738">
        <v>1</v>
      </c>
      <c r="L52" s="739">
        <v>38.299999999999997</v>
      </c>
      <c r="M52" s="742">
        <v>8</v>
      </c>
      <c r="N52" s="741">
        <v>34.6</v>
      </c>
      <c r="O52" s="742">
        <v>13</v>
      </c>
      <c r="P52" s="741">
        <v>41.7</v>
      </c>
      <c r="Q52" s="740">
        <v>4</v>
      </c>
      <c r="R52" s="739">
        <v>73.599999999999994</v>
      </c>
      <c r="S52" s="738">
        <v>3</v>
      </c>
      <c r="T52" s="723"/>
    </row>
    <row r="53" spans="1:20">
      <c r="A53" s="747" t="s">
        <v>58</v>
      </c>
      <c r="B53" s="746">
        <v>208.16952026087307</v>
      </c>
      <c r="C53" s="743">
        <v>48</v>
      </c>
      <c r="D53" s="745">
        <v>1792.8529094382304</v>
      </c>
      <c r="E53" s="744">
        <v>41</v>
      </c>
      <c r="F53" s="739">
        <v>89.7</v>
      </c>
      <c r="G53" s="743">
        <v>29</v>
      </c>
      <c r="H53" s="741">
        <v>89.1</v>
      </c>
      <c r="I53" s="743">
        <v>27</v>
      </c>
      <c r="J53" s="741">
        <v>90.4</v>
      </c>
      <c r="K53" s="738">
        <v>28</v>
      </c>
      <c r="L53" s="739">
        <v>38.700000000000003</v>
      </c>
      <c r="M53" s="742">
        <v>6</v>
      </c>
      <c r="N53" s="741">
        <v>38.5</v>
      </c>
      <c r="O53" s="742">
        <v>5</v>
      </c>
      <c r="P53" s="741">
        <v>38.9</v>
      </c>
      <c r="Q53" s="740">
        <v>8</v>
      </c>
      <c r="R53" s="739">
        <v>68.5</v>
      </c>
      <c r="S53" s="738">
        <v>19</v>
      </c>
      <c r="T53" s="723"/>
    </row>
    <row r="54" spans="1:20">
      <c r="A54" s="747" t="s">
        <v>57</v>
      </c>
      <c r="B54" s="746">
        <v>304.46641208046242</v>
      </c>
      <c r="C54" s="743">
        <v>33</v>
      </c>
      <c r="D54" s="745">
        <v>3173.5775870159146</v>
      </c>
      <c r="E54" s="744">
        <v>6</v>
      </c>
      <c r="F54" s="739">
        <v>91.3</v>
      </c>
      <c r="G54" s="743">
        <v>15</v>
      </c>
      <c r="H54" s="741">
        <v>90.9</v>
      </c>
      <c r="I54" s="743">
        <v>13</v>
      </c>
      <c r="J54" s="741">
        <v>91.7</v>
      </c>
      <c r="K54" s="738">
        <v>14</v>
      </c>
      <c r="L54" s="739">
        <v>35.5</v>
      </c>
      <c r="M54" s="742">
        <v>12</v>
      </c>
      <c r="N54" s="741">
        <v>35.4</v>
      </c>
      <c r="O54" s="742">
        <v>9</v>
      </c>
      <c r="P54" s="741">
        <v>35.6</v>
      </c>
      <c r="Q54" s="740">
        <v>12</v>
      </c>
      <c r="R54" s="739">
        <v>63.6</v>
      </c>
      <c r="S54" s="738">
        <v>39</v>
      </c>
      <c r="T54" s="723"/>
    </row>
    <row r="55" spans="1:20">
      <c r="A55" s="747" t="s">
        <v>56</v>
      </c>
      <c r="B55" s="746">
        <v>350.6884077325472</v>
      </c>
      <c r="C55" s="743">
        <v>29</v>
      </c>
      <c r="D55" s="745">
        <v>1852.0180829217277</v>
      </c>
      <c r="E55" s="744">
        <v>37</v>
      </c>
      <c r="F55" s="739">
        <v>87.1</v>
      </c>
      <c r="G55" s="743">
        <v>40</v>
      </c>
      <c r="H55" s="741">
        <v>85.9</v>
      </c>
      <c r="I55" s="743">
        <v>41</v>
      </c>
      <c r="J55" s="741">
        <v>88.2</v>
      </c>
      <c r="K55" s="738">
        <v>39</v>
      </c>
      <c r="L55" s="739">
        <v>20.2</v>
      </c>
      <c r="M55" s="742">
        <v>51</v>
      </c>
      <c r="N55" s="741">
        <v>19.100000000000001</v>
      </c>
      <c r="O55" s="742">
        <v>51</v>
      </c>
      <c r="P55" s="741">
        <v>21.2</v>
      </c>
      <c r="Q55" s="740">
        <v>51</v>
      </c>
      <c r="R55" s="739">
        <v>74.5</v>
      </c>
      <c r="S55" s="738">
        <v>1</v>
      </c>
      <c r="T55" s="723"/>
    </row>
    <row r="56" spans="1:20">
      <c r="A56" s="747" t="s">
        <v>55</v>
      </c>
      <c r="B56" s="746">
        <v>319.88705686825409</v>
      </c>
      <c r="C56" s="743">
        <v>30</v>
      </c>
      <c r="D56" s="745">
        <v>1808.3393567024525</v>
      </c>
      <c r="E56" s="744">
        <v>39</v>
      </c>
      <c r="F56" s="739">
        <v>92.4</v>
      </c>
      <c r="G56" s="743">
        <v>7</v>
      </c>
      <c r="H56" s="741">
        <v>91.5</v>
      </c>
      <c r="I56" s="743">
        <v>9</v>
      </c>
      <c r="J56" s="741">
        <v>93.2</v>
      </c>
      <c r="K56" s="738">
        <v>7</v>
      </c>
      <c r="L56" s="739">
        <v>30.4</v>
      </c>
      <c r="M56" s="742">
        <v>28</v>
      </c>
      <c r="N56" s="741">
        <v>28.8</v>
      </c>
      <c r="O56" s="742">
        <v>30</v>
      </c>
      <c r="P56" s="741">
        <v>31.9</v>
      </c>
      <c r="Q56" s="740">
        <v>27</v>
      </c>
      <c r="R56" s="739">
        <v>72.8</v>
      </c>
      <c r="S56" s="738">
        <v>5</v>
      </c>
      <c r="T56" s="723"/>
    </row>
    <row r="57" spans="1:20">
      <c r="A57" s="737" t="s">
        <v>54</v>
      </c>
      <c r="B57" s="736">
        <v>237.52190086567757</v>
      </c>
      <c r="C57" s="733">
        <v>42</v>
      </c>
      <c r="D57" s="735">
        <v>1830.4376720782304</v>
      </c>
      <c r="E57" s="734">
        <v>38</v>
      </c>
      <c r="F57" s="730">
        <v>92.9</v>
      </c>
      <c r="G57" s="733">
        <v>4</v>
      </c>
      <c r="H57" s="732">
        <v>92.4</v>
      </c>
      <c r="I57" s="733">
        <v>4</v>
      </c>
      <c r="J57" s="732">
        <v>93.6</v>
      </c>
      <c r="K57" s="731">
        <v>5</v>
      </c>
      <c r="L57" s="730">
        <v>27.6</v>
      </c>
      <c r="M57" s="730">
        <v>39</v>
      </c>
      <c r="N57" s="732">
        <v>26.1</v>
      </c>
      <c r="O57" s="730">
        <v>40</v>
      </c>
      <c r="P57" s="732">
        <v>29.2</v>
      </c>
      <c r="Q57" s="731">
        <v>35</v>
      </c>
      <c r="R57" s="730">
        <v>71.400000000000006</v>
      </c>
      <c r="S57" s="729">
        <v>10</v>
      </c>
      <c r="T57" s="723"/>
    </row>
    <row r="58" spans="1:20" ht="15">
      <c r="A58" s="724"/>
      <c r="B58" s="728"/>
      <c r="C58" s="728"/>
      <c r="D58" s="727"/>
      <c r="E58" s="727"/>
      <c r="F58" s="726"/>
      <c r="G58" s="723"/>
      <c r="H58" s="723"/>
      <c r="I58" s="723"/>
      <c r="J58" s="723"/>
      <c r="K58" s="723"/>
      <c r="L58" s="725"/>
      <c r="M58" s="540"/>
      <c r="N58" s="540"/>
      <c r="O58" s="540"/>
      <c r="P58" s="540"/>
      <c r="Q58" s="540"/>
      <c r="R58" s="725"/>
      <c r="S58" s="540"/>
      <c r="T58" s="723"/>
    </row>
    <row r="59" spans="1:20">
      <c r="A59" s="1174" t="s">
        <v>763</v>
      </c>
      <c r="B59" s="1174"/>
      <c r="C59" s="1174"/>
      <c r="D59" s="1174"/>
      <c r="E59" s="1174"/>
      <c r="F59" s="1174"/>
      <c r="G59" s="1174"/>
      <c r="H59" s="1174"/>
      <c r="I59" s="1174"/>
      <c r="J59" s="1174"/>
      <c r="K59" s="1174"/>
      <c r="L59" s="1174"/>
      <c r="M59" s="1174"/>
      <c r="N59" s="1174"/>
      <c r="O59" s="1174"/>
      <c r="P59" s="1174"/>
      <c r="Q59" s="1174"/>
      <c r="R59" s="1174"/>
      <c r="S59" s="1174"/>
      <c r="T59" s="723"/>
    </row>
    <row r="60" spans="1:20">
      <c r="A60" s="1174" t="s">
        <v>762</v>
      </c>
      <c r="B60" s="1174"/>
      <c r="C60" s="1174"/>
      <c r="D60" s="1174"/>
      <c r="E60" s="1174"/>
      <c r="F60" s="1174"/>
      <c r="G60" s="1174"/>
      <c r="H60" s="1174"/>
      <c r="I60" s="1174"/>
      <c r="J60" s="1174"/>
      <c r="K60" s="1174"/>
      <c r="L60" s="1174"/>
      <c r="M60" s="1174"/>
      <c r="N60" s="1174"/>
      <c r="O60" s="1174"/>
      <c r="P60" s="1174"/>
      <c r="Q60" s="1174"/>
      <c r="R60" s="1174"/>
      <c r="S60" s="1174"/>
      <c r="T60" s="723"/>
    </row>
    <row r="61" spans="1:20">
      <c r="A61" s="1174" t="s">
        <v>761</v>
      </c>
      <c r="B61" s="1174"/>
      <c r="C61" s="1174"/>
      <c r="D61" s="1174"/>
      <c r="E61" s="1174"/>
      <c r="F61" s="1174"/>
      <c r="G61" s="1174"/>
      <c r="H61" s="1174"/>
      <c r="I61" s="1174"/>
      <c r="J61" s="1174"/>
      <c r="K61" s="1174"/>
      <c r="L61" s="1174"/>
      <c r="M61" s="1174"/>
      <c r="N61" s="1174"/>
      <c r="O61" s="1174"/>
      <c r="P61" s="1174"/>
      <c r="Q61" s="1174"/>
      <c r="R61" s="1174"/>
      <c r="S61" s="1174"/>
      <c r="T61" s="723"/>
    </row>
    <row r="62" spans="1:20">
      <c r="A62" s="1174"/>
      <c r="B62" s="1174"/>
      <c r="C62" s="1174"/>
      <c r="D62" s="1174"/>
      <c r="E62" s="1174"/>
      <c r="F62" s="1174"/>
      <c r="G62" s="1174"/>
      <c r="H62" s="1174"/>
      <c r="I62" s="1174"/>
      <c r="J62" s="1174"/>
      <c r="K62" s="1174"/>
      <c r="L62" s="1174"/>
      <c r="M62" s="1174"/>
      <c r="N62" s="1174"/>
      <c r="O62" s="1174"/>
      <c r="P62" s="1174"/>
      <c r="Q62" s="1174"/>
      <c r="R62" s="1174"/>
      <c r="S62" s="1174"/>
      <c r="T62" s="723"/>
    </row>
    <row r="63" spans="1:20" ht="25.5" customHeight="1">
      <c r="A63" s="1173" t="s">
        <v>760</v>
      </c>
      <c r="B63" s="1173"/>
      <c r="C63" s="1173"/>
      <c r="D63" s="1173"/>
      <c r="E63" s="1173"/>
      <c r="F63" s="1173"/>
      <c r="G63" s="1173"/>
      <c r="H63" s="1173"/>
      <c r="I63" s="1173"/>
      <c r="J63" s="1173"/>
      <c r="K63" s="1173"/>
      <c r="L63" s="1173"/>
      <c r="M63" s="1173"/>
      <c r="N63" s="1173"/>
      <c r="O63" s="1173"/>
      <c r="P63" s="1173"/>
      <c r="Q63" s="1173"/>
      <c r="R63" s="1173"/>
      <c r="S63" s="1173"/>
      <c r="T63" s="723"/>
    </row>
    <row r="64" spans="1:20">
      <c r="A64" s="1174"/>
      <c r="B64" s="1174"/>
      <c r="C64" s="1174"/>
      <c r="D64" s="1174"/>
      <c r="E64" s="1174"/>
      <c r="F64" s="1174"/>
      <c r="G64" s="1174"/>
      <c r="H64" s="1174"/>
      <c r="I64" s="1174"/>
      <c r="J64" s="1174"/>
      <c r="K64" s="1174"/>
      <c r="L64" s="1174"/>
      <c r="M64" s="1174"/>
      <c r="N64" s="1174"/>
      <c r="O64" s="1174"/>
      <c r="P64" s="1174"/>
      <c r="Q64" s="1174"/>
      <c r="R64" s="1174"/>
      <c r="S64" s="1174"/>
      <c r="T64" s="723"/>
    </row>
    <row r="65" spans="1:20">
      <c r="A65" s="724"/>
      <c r="B65" s="540"/>
      <c r="C65" s="540"/>
      <c r="D65" s="540"/>
      <c r="E65" s="540"/>
      <c r="F65" s="723"/>
      <c r="G65" s="723"/>
      <c r="H65" s="723"/>
      <c r="I65" s="723"/>
      <c r="J65" s="723"/>
      <c r="K65" s="723"/>
      <c r="L65" s="540"/>
      <c r="M65" s="540"/>
      <c r="N65" s="540"/>
      <c r="O65" s="540"/>
      <c r="P65" s="540"/>
      <c r="Q65" s="540"/>
      <c r="R65" s="540"/>
      <c r="S65" s="540"/>
      <c r="T65" s="723"/>
    </row>
    <row r="66" spans="1:20">
      <c r="B66" s="540"/>
      <c r="C66" s="540"/>
      <c r="D66" s="540"/>
      <c r="E66" s="540"/>
      <c r="F66" s="723"/>
      <c r="G66" s="723"/>
      <c r="H66" s="723"/>
      <c r="I66" s="723"/>
      <c r="J66" s="723"/>
      <c r="K66" s="723"/>
      <c r="L66" s="540"/>
      <c r="M66" s="540"/>
      <c r="N66" s="540"/>
      <c r="O66" s="540"/>
      <c r="P66" s="540"/>
      <c r="Q66" s="540"/>
      <c r="R66" s="540"/>
      <c r="S66" s="540"/>
      <c r="T66" s="723"/>
    </row>
    <row r="67" spans="1:20">
      <c r="A67" s="724"/>
      <c r="B67" s="540"/>
      <c r="C67" s="540"/>
      <c r="D67" s="540"/>
      <c r="E67" s="540"/>
      <c r="F67" s="723"/>
      <c r="G67" s="723"/>
      <c r="H67" s="723"/>
      <c r="I67" s="723"/>
      <c r="J67" s="723"/>
      <c r="K67" s="723"/>
      <c r="L67" s="540"/>
      <c r="M67" s="540"/>
      <c r="N67" s="540"/>
      <c r="O67" s="540"/>
      <c r="P67" s="540"/>
      <c r="Q67" s="540"/>
      <c r="R67" s="540"/>
      <c r="S67" s="540"/>
      <c r="T67" s="723"/>
    </row>
    <row r="68" spans="1:20">
      <c r="A68" s="724"/>
      <c r="B68" s="540"/>
      <c r="C68" s="540"/>
      <c r="D68" s="540"/>
      <c r="E68" s="540"/>
      <c r="F68" s="723"/>
      <c r="G68" s="723"/>
      <c r="H68" s="723"/>
      <c r="I68" s="723"/>
      <c r="J68" s="723"/>
      <c r="K68" s="723"/>
      <c r="L68" s="540"/>
      <c r="M68" s="540"/>
      <c r="N68" s="540"/>
      <c r="O68" s="540"/>
      <c r="P68" s="540"/>
      <c r="Q68" s="540"/>
      <c r="R68" s="540"/>
      <c r="S68" s="540"/>
      <c r="T68" s="723"/>
    </row>
  </sheetData>
  <mergeCells count="11">
    <mergeCell ref="D1:E2"/>
    <mergeCell ref="A63:S63"/>
    <mergeCell ref="A64:S64"/>
    <mergeCell ref="A1:A3"/>
    <mergeCell ref="A59:S59"/>
    <mergeCell ref="A60:S60"/>
    <mergeCell ref="A61:S61"/>
    <mergeCell ref="A62:S62"/>
    <mergeCell ref="F1:Q1"/>
    <mergeCell ref="R1:S2"/>
    <mergeCell ref="B1:C2"/>
  </mergeCells>
  <printOptions horizontalCentered="1"/>
  <pageMargins left="0.7" right="0.7" top="1" bottom="1" header="0.5" footer="0.5"/>
  <pageSetup scale="61" fitToHeight="0" orientation="portrait" r:id="rId1"/>
  <headerFooter scaleWithDoc="0" alignWithMargins="0">
    <oddHeader>&amp;C&amp;"-,Bold"&amp;10Table 11.1
Crime, Education, and Home Ownership, 2017</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J49"/>
  <sheetViews>
    <sheetView view="pageLayout" zoomScaleNormal="120" zoomScaleSheetLayoutView="85" workbookViewId="0">
      <selection activeCell="F1" sqref="F1:G1"/>
    </sheetView>
  </sheetViews>
  <sheetFormatPr defaultColWidth="9.140625" defaultRowHeight="12.75"/>
  <cols>
    <col min="1" max="1" width="8" style="781" customWidth="1"/>
    <col min="2" max="2" width="9.42578125" style="781" customWidth="1"/>
    <col min="3" max="3" width="8.140625" style="781" bestFit="1" customWidth="1"/>
    <col min="4" max="4" width="7.42578125" style="781" bestFit="1" customWidth="1"/>
    <col min="5" max="5" width="9.28515625" style="781" customWidth="1"/>
    <col min="6" max="6" width="8.140625" style="781" bestFit="1" customWidth="1"/>
    <col min="7" max="7" width="7.42578125" style="782" bestFit="1" customWidth="1"/>
    <col min="8" max="8" width="10.42578125" style="782" customWidth="1"/>
    <col min="9" max="9" width="9.140625" style="781"/>
    <col min="10" max="10" width="5.140625" style="781" customWidth="1"/>
    <col min="11" max="16384" width="9.140625" style="781"/>
  </cols>
  <sheetData>
    <row r="1" spans="1:9" ht="15" customHeight="1">
      <c r="A1" s="1613" t="s">
        <v>4</v>
      </c>
      <c r="B1" s="1143" t="s">
        <v>777</v>
      </c>
      <c r="C1" s="1614" t="s">
        <v>722</v>
      </c>
      <c r="D1" s="1614"/>
      <c r="E1" s="1143" t="s">
        <v>776</v>
      </c>
      <c r="F1" s="1614" t="s">
        <v>722</v>
      </c>
      <c r="G1" s="1615"/>
      <c r="H1" s="1616" t="s">
        <v>775</v>
      </c>
      <c r="I1" s="784"/>
    </row>
    <row r="2" spans="1:9">
      <c r="A2" s="1617"/>
      <c r="B2" s="1145"/>
      <c r="C2" s="1618" t="s">
        <v>774</v>
      </c>
      <c r="D2" s="1619" t="s">
        <v>5</v>
      </c>
      <c r="E2" s="1145"/>
      <c r="F2" s="1618" t="s">
        <v>774</v>
      </c>
      <c r="G2" s="1619" t="s">
        <v>5</v>
      </c>
      <c r="H2" s="1620"/>
      <c r="I2" s="784"/>
    </row>
    <row r="3" spans="1:9">
      <c r="A3" s="1621">
        <v>1980</v>
      </c>
      <c r="B3" s="1622">
        <v>342885</v>
      </c>
      <c r="C3" s="1622">
        <v>10310</v>
      </c>
      <c r="D3" s="1623">
        <v>3.1000526197098477E-2</v>
      </c>
      <c r="E3" s="1624">
        <v>1474000</v>
      </c>
      <c r="F3" s="1622">
        <v>58050</v>
      </c>
      <c r="G3" s="1623">
        <v>4.0997210353473035E-2</v>
      </c>
      <c r="H3" s="1625">
        <v>0.23262211668928087</v>
      </c>
      <c r="I3" s="784"/>
    </row>
    <row r="4" spans="1:9">
      <c r="A4" s="1621">
        <v>1981</v>
      </c>
      <c r="B4" s="1622">
        <v>354540</v>
      </c>
      <c r="C4" s="1622">
        <v>11655</v>
      </c>
      <c r="D4" s="1623">
        <v>3.3990988232206032E-2</v>
      </c>
      <c r="E4" s="1624">
        <v>1515000</v>
      </c>
      <c r="F4" s="1622">
        <v>41000</v>
      </c>
      <c r="G4" s="1623">
        <v>2.7815468113975506E-2</v>
      </c>
      <c r="H4" s="1626">
        <v>0.23401980198019803</v>
      </c>
      <c r="I4" s="784"/>
    </row>
    <row r="5" spans="1:9">
      <c r="A5" s="1621">
        <v>1982</v>
      </c>
      <c r="B5" s="1622">
        <v>369338</v>
      </c>
      <c r="C5" s="1622">
        <v>14798</v>
      </c>
      <c r="D5" s="1623">
        <v>4.1738590850115553E-2</v>
      </c>
      <c r="E5" s="1624">
        <v>1558000</v>
      </c>
      <c r="F5" s="1622">
        <v>43000</v>
      </c>
      <c r="G5" s="1623">
        <v>2.8382838283828482E-2</v>
      </c>
      <c r="H5" s="1626">
        <v>0.23705905006418485</v>
      </c>
      <c r="I5" s="784"/>
    </row>
    <row r="6" spans="1:9">
      <c r="A6" s="1621">
        <v>1983</v>
      </c>
      <c r="B6" s="1622">
        <v>378208</v>
      </c>
      <c r="C6" s="1622">
        <v>8870</v>
      </c>
      <c r="D6" s="1623">
        <v>2.4015942036833549E-2</v>
      </c>
      <c r="E6" s="1624">
        <v>1595000</v>
      </c>
      <c r="F6" s="1622">
        <v>37000</v>
      </c>
      <c r="G6" s="1623">
        <v>2.3748395378690557E-2</v>
      </c>
      <c r="H6" s="1626">
        <v>0.23712100313479623</v>
      </c>
      <c r="I6" s="784"/>
    </row>
    <row r="7" spans="1:9">
      <c r="A7" s="1621">
        <v>1984</v>
      </c>
      <c r="B7" s="1622">
        <v>390141</v>
      </c>
      <c r="C7" s="1622">
        <v>11933</v>
      </c>
      <c r="D7" s="1623">
        <v>3.1551421440054073E-2</v>
      </c>
      <c r="E7" s="1624">
        <v>1622000</v>
      </c>
      <c r="F7" s="1622">
        <v>27000</v>
      </c>
      <c r="G7" s="1623">
        <v>1.6927899686520309E-2</v>
      </c>
      <c r="H7" s="1626">
        <v>0.2405308261405672</v>
      </c>
      <c r="I7" s="784"/>
    </row>
    <row r="8" spans="1:9">
      <c r="A8" s="1621">
        <v>1985</v>
      </c>
      <c r="B8" s="1622">
        <v>403305</v>
      </c>
      <c r="C8" s="1622">
        <v>13164</v>
      </c>
      <c r="D8" s="1623">
        <v>3.3741647250609352E-2</v>
      </c>
      <c r="E8" s="1624">
        <v>1643000</v>
      </c>
      <c r="F8" s="1622">
        <v>21000</v>
      </c>
      <c r="G8" s="1623">
        <v>1.2946979038224393E-2</v>
      </c>
      <c r="H8" s="1626">
        <v>0.24546865489957395</v>
      </c>
      <c r="I8" s="784"/>
    </row>
    <row r="9" spans="1:9">
      <c r="A9" s="1621">
        <v>1986</v>
      </c>
      <c r="B9" s="1622">
        <v>415994</v>
      </c>
      <c r="C9" s="1622">
        <v>12689</v>
      </c>
      <c r="D9" s="1623">
        <v>3.1462540756995283E-2</v>
      </c>
      <c r="E9" s="1624">
        <v>1663000</v>
      </c>
      <c r="F9" s="1622">
        <v>20000</v>
      </c>
      <c r="G9" s="1623">
        <v>1.2172854534388211E-2</v>
      </c>
      <c r="H9" s="1626">
        <v>0.25014672279013833</v>
      </c>
      <c r="I9" s="784"/>
    </row>
    <row r="10" spans="1:9">
      <c r="A10" s="1621">
        <v>1987</v>
      </c>
      <c r="B10" s="1622">
        <v>423386</v>
      </c>
      <c r="C10" s="1622">
        <v>7392</v>
      </c>
      <c r="D10" s="1623">
        <v>1.7769487059909439E-2</v>
      </c>
      <c r="E10" s="1624">
        <v>1678000</v>
      </c>
      <c r="F10" s="1622">
        <v>15000</v>
      </c>
      <c r="G10" s="1623">
        <v>9.0198436560433581E-3</v>
      </c>
      <c r="H10" s="1626">
        <v>0.25231585220500596</v>
      </c>
      <c r="I10" s="784"/>
    </row>
    <row r="11" spans="1:9">
      <c r="A11" s="1621">
        <v>1988</v>
      </c>
      <c r="B11" s="1622">
        <v>429551</v>
      </c>
      <c r="C11" s="1622">
        <v>6165</v>
      </c>
      <c r="D11" s="1623">
        <v>1.4561180577534527E-2</v>
      </c>
      <c r="E11" s="1624">
        <v>1690000</v>
      </c>
      <c r="F11" s="1622">
        <v>12000</v>
      </c>
      <c r="G11" s="1623">
        <v>7.151370679380209E-3</v>
      </c>
      <c r="H11" s="1626">
        <v>0.2541721893491124</v>
      </c>
      <c r="I11" s="784"/>
    </row>
    <row r="12" spans="1:9">
      <c r="A12" s="1621">
        <v>1989</v>
      </c>
      <c r="B12" s="1622">
        <v>435762</v>
      </c>
      <c r="C12" s="1622">
        <v>6211</v>
      </c>
      <c r="D12" s="1623">
        <v>1.4459284229346503E-2</v>
      </c>
      <c r="E12" s="1624">
        <v>1706000</v>
      </c>
      <c r="F12" s="1622">
        <v>16000</v>
      </c>
      <c r="G12" s="1623">
        <v>9.4674556213016903E-3</v>
      </c>
      <c r="H12" s="1626">
        <v>0.25542907385697539</v>
      </c>
      <c r="I12" s="784"/>
    </row>
    <row r="13" spans="1:9">
      <c r="A13" s="1621">
        <v>1990</v>
      </c>
      <c r="B13" s="1622">
        <v>444732</v>
      </c>
      <c r="C13" s="1622">
        <v>8970</v>
      </c>
      <c r="D13" s="1623">
        <v>2.0584631060074132E-2</v>
      </c>
      <c r="E13" s="1624">
        <v>1729227</v>
      </c>
      <c r="F13" s="1622">
        <v>23227</v>
      </c>
      <c r="G13" s="1623">
        <v>1.3614888628370458E-2</v>
      </c>
      <c r="H13" s="1626">
        <v>0.25718543603587035</v>
      </c>
      <c r="I13" s="784"/>
    </row>
    <row r="14" spans="1:9">
      <c r="A14" s="1621">
        <v>1991</v>
      </c>
      <c r="B14" s="1622">
        <v>454218</v>
      </c>
      <c r="C14" s="1622">
        <v>9486</v>
      </c>
      <c r="D14" s="1623">
        <v>2.1329699684304204E-2</v>
      </c>
      <c r="E14" s="1624">
        <v>1780870</v>
      </c>
      <c r="F14" s="1622">
        <v>51643</v>
      </c>
      <c r="G14" s="1623">
        <v>2.9864789296026428E-2</v>
      </c>
      <c r="H14" s="1626">
        <v>0.25505399046533433</v>
      </c>
      <c r="I14" s="784"/>
    </row>
    <row r="15" spans="1:9">
      <c r="A15" s="1621">
        <v>1992</v>
      </c>
      <c r="B15" s="1622">
        <v>461259</v>
      </c>
      <c r="C15" s="1622">
        <v>7041</v>
      </c>
      <c r="D15" s="1623">
        <v>1.5501367184920012E-2</v>
      </c>
      <c r="E15" s="1624">
        <v>1838149</v>
      </c>
      <c r="F15" s="1622">
        <v>57279</v>
      </c>
      <c r="G15" s="1623">
        <v>3.2163493124147235E-2</v>
      </c>
      <c r="H15" s="1626">
        <v>0.2509366759713168</v>
      </c>
      <c r="I15" s="784"/>
    </row>
    <row r="16" spans="1:9">
      <c r="A16" s="1621">
        <v>1993</v>
      </c>
      <c r="B16" s="1622">
        <v>468675</v>
      </c>
      <c r="C16" s="1622">
        <v>7416</v>
      </c>
      <c r="D16" s="1623">
        <v>1.607773506858412E-2</v>
      </c>
      <c r="E16" s="1624">
        <v>1889393</v>
      </c>
      <c r="F16" s="1622">
        <v>51244</v>
      </c>
      <c r="G16" s="1623">
        <v>2.7878044706930671E-2</v>
      </c>
      <c r="H16" s="1626">
        <v>0.24805585709272768</v>
      </c>
      <c r="I16" s="784"/>
    </row>
    <row r="17" spans="1:9">
      <c r="A17" s="1621">
        <v>1994</v>
      </c>
      <c r="B17" s="1622">
        <v>471402</v>
      </c>
      <c r="C17" s="1622">
        <v>2727</v>
      </c>
      <c r="D17" s="1623">
        <v>5.8185309649543271E-3</v>
      </c>
      <c r="E17" s="1624">
        <v>1946721</v>
      </c>
      <c r="F17" s="1622">
        <v>57328</v>
      </c>
      <c r="G17" s="1623">
        <v>3.03420198973956E-2</v>
      </c>
      <c r="H17" s="1626">
        <v>0.24215180295481478</v>
      </c>
      <c r="I17" s="784"/>
    </row>
    <row r="18" spans="1:9">
      <c r="A18" s="1621">
        <v>1995</v>
      </c>
      <c r="B18" s="1622">
        <v>473666</v>
      </c>
      <c r="C18" s="1622">
        <v>2264</v>
      </c>
      <c r="D18" s="1623">
        <v>4.8026949397754759E-3</v>
      </c>
      <c r="E18" s="1624">
        <v>1995228</v>
      </c>
      <c r="F18" s="1622">
        <v>48507</v>
      </c>
      <c r="G18" s="1623">
        <v>2.4917283986765515E-2</v>
      </c>
      <c r="H18" s="1626">
        <v>0.23739943505203415</v>
      </c>
      <c r="I18" s="784"/>
    </row>
    <row r="19" spans="1:9">
      <c r="A19" s="1621">
        <v>1996</v>
      </c>
      <c r="B19" s="1622">
        <v>478028</v>
      </c>
      <c r="C19" s="1622">
        <v>4362</v>
      </c>
      <c r="D19" s="1623">
        <v>9.2090207023514115E-3</v>
      </c>
      <c r="E19" s="1624">
        <v>2042893</v>
      </c>
      <c r="F19" s="1622">
        <v>47665</v>
      </c>
      <c r="G19" s="1623">
        <v>2.3889500347829884E-2</v>
      </c>
      <c r="H19" s="1626">
        <v>0.23399561308399411</v>
      </c>
      <c r="I19" s="784"/>
    </row>
    <row r="20" spans="1:9">
      <c r="A20" s="1621">
        <v>1997</v>
      </c>
      <c r="B20" s="1622">
        <v>479151</v>
      </c>
      <c r="C20" s="1622">
        <v>1123</v>
      </c>
      <c r="D20" s="1623">
        <v>2.3492347728584217E-3</v>
      </c>
      <c r="E20" s="1624">
        <v>2099409</v>
      </c>
      <c r="F20" s="1622">
        <v>56516</v>
      </c>
      <c r="G20" s="1623">
        <v>2.7664689242167917E-2</v>
      </c>
      <c r="H20" s="1626">
        <v>0.22823137368659466</v>
      </c>
      <c r="I20" s="784"/>
    </row>
    <row r="21" spans="1:9">
      <c r="A21" s="1621">
        <v>1998</v>
      </c>
      <c r="B21" s="1622">
        <v>477061</v>
      </c>
      <c r="C21" s="1622">
        <v>-2090</v>
      </c>
      <c r="D21" s="1623">
        <v>-4.3618817450031822E-3</v>
      </c>
      <c r="E21" s="1624">
        <v>2141632</v>
      </c>
      <c r="F21" s="1622">
        <v>42223</v>
      </c>
      <c r="G21" s="1623">
        <v>2.0111850525552644E-2</v>
      </c>
      <c r="H21" s="1626">
        <v>0.22275582359621074</v>
      </c>
      <c r="I21" s="784"/>
    </row>
    <row r="22" spans="1:9">
      <c r="A22" s="1621">
        <v>1999</v>
      </c>
      <c r="B22" s="1622">
        <v>475974</v>
      </c>
      <c r="C22" s="1622">
        <v>-1087</v>
      </c>
      <c r="D22" s="1623">
        <v>-2.2785346108779025E-3</v>
      </c>
      <c r="E22" s="1624">
        <v>2193014</v>
      </c>
      <c r="F22" s="1622">
        <v>51382</v>
      </c>
      <c r="G22" s="1623">
        <v>2.3991983683471219E-2</v>
      </c>
      <c r="H22" s="1626">
        <v>0.21704102208193837</v>
      </c>
      <c r="I22" s="784"/>
    </row>
    <row r="23" spans="1:9">
      <c r="A23" s="1621">
        <v>2000</v>
      </c>
      <c r="B23" s="1622">
        <v>475269</v>
      </c>
      <c r="C23" s="1622">
        <v>-705</v>
      </c>
      <c r="D23" s="1623">
        <v>-1.4811733414009653E-3</v>
      </c>
      <c r="E23" s="1624">
        <v>2246468</v>
      </c>
      <c r="F23" s="1622">
        <v>53454</v>
      </c>
      <c r="G23" s="1623">
        <v>2.4374673394697899E-2</v>
      </c>
      <c r="H23" s="1626">
        <v>0.21156277320665151</v>
      </c>
      <c r="I23" s="784"/>
    </row>
    <row r="24" spans="1:9">
      <c r="A24" s="1621">
        <v>2001</v>
      </c>
      <c r="B24" s="1622">
        <v>477801</v>
      </c>
      <c r="C24" s="1622">
        <v>2532</v>
      </c>
      <c r="D24" s="1623">
        <v>5.3275092631752674E-3</v>
      </c>
      <c r="E24" s="1624">
        <v>2290634</v>
      </c>
      <c r="F24" s="1622">
        <v>44166</v>
      </c>
      <c r="G24" s="1623">
        <v>1.9660195471290942E-2</v>
      </c>
      <c r="H24" s="1626">
        <v>0.20858897580320557</v>
      </c>
      <c r="I24" s="784"/>
    </row>
    <row r="25" spans="1:9">
      <c r="A25" s="1621">
        <v>2002</v>
      </c>
      <c r="B25" s="1622">
        <v>481143</v>
      </c>
      <c r="C25" s="1622">
        <v>3342</v>
      </c>
      <c r="D25" s="1623">
        <v>6.9945437535710031E-3</v>
      </c>
      <c r="E25" s="1624">
        <v>2331826</v>
      </c>
      <c r="F25" s="1622">
        <v>41192</v>
      </c>
      <c r="G25" s="1623">
        <v>1.7982794283154746E-2</v>
      </c>
      <c r="H25" s="1626">
        <v>0.20633743684134237</v>
      </c>
      <c r="I25" s="784"/>
    </row>
    <row r="26" spans="1:9">
      <c r="A26" s="1621">
        <v>2003</v>
      </c>
      <c r="B26" s="1622">
        <v>486938</v>
      </c>
      <c r="C26" s="1622">
        <v>5795</v>
      </c>
      <c r="D26" s="1623">
        <v>1.2044236328908386E-2</v>
      </c>
      <c r="E26" s="1624">
        <v>2372458</v>
      </c>
      <c r="F26" s="1622">
        <v>40632</v>
      </c>
      <c r="G26" s="1623">
        <v>1.7424970816861896E-2</v>
      </c>
      <c r="H26" s="1626">
        <v>0.20524620456926951</v>
      </c>
      <c r="I26" s="784"/>
    </row>
    <row r="27" spans="1:9">
      <c r="A27" s="1621">
        <v>2004</v>
      </c>
      <c r="B27" s="1622">
        <v>495682</v>
      </c>
      <c r="C27" s="1622">
        <v>8744</v>
      </c>
      <c r="D27" s="1623">
        <v>1.7957111582994179E-2</v>
      </c>
      <c r="E27" s="1624">
        <v>2430223</v>
      </c>
      <c r="F27" s="1622">
        <v>57765</v>
      </c>
      <c r="G27" s="1623">
        <v>2.4348165489125551E-2</v>
      </c>
      <c r="H27" s="1626">
        <v>0.20396564430506994</v>
      </c>
      <c r="I27" s="784"/>
    </row>
    <row r="28" spans="1:9">
      <c r="A28" s="1621">
        <v>2005</v>
      </c>
      <c r="B28" s="1622">
        <v>510012</v>
      </c>
      <c r="C28" s="1622">
        <v>14330</v>
      </c>
      <c r="D28" s="1623">
        <v>2.8909663857069612E-2</v>
      </c>
      <c r="E28" s="1624">
        <v>2505843</v>
      </c>
      <c r="F28" s="1622">
        <v>75620</v>
      </c>
      <c r="G28" s="1623">
        <v>3.1116486017949807E-2</v>
      </c>
      <c r="H28" s="1626">
        <v>0.20352911175999455</v>
      </c>
      <c r="I28" s="784"/>
    </row>
    <row r="29" spans="1:9">
      <c r="A29" s="1621">
        <v>2006</v>
      </c>
      <c r="B29" s="1622">
        <v>525660</v>
      </c>
      <c r="C29" s="1622">
        <v>15648</v>
      </c>
      <c r="D29" s="1623">
        <v>3.068163102044652E-2</v>
      </c>
      <c r="E29" s="1624">
        <v>2576229</v>
      </c>
      <c r="F29" s="1622">
        <v>70386</v>
      </c>
      <c r="G29" s="1623">
        <v>2.8088750971229981E-2</v>
      </c>
      <c r="H29" s="1626">
        <v>0.20404242014199825</v>
      </c>
      <c r="I29" s="784"/>
    </row>
    <row r="30" spans="1:9">
      <c r="A30" s="1621">
        <v>2007</v>
      </c>
      <c r="B30" s="1622">
        <v>537653</v>
      </c>
      <c r="C30" s="1622">
        <v>11993</v>
      </c>
      <c r="D30" s="1623">
        <v>2.2815127649050693E-2</v>
      </c>
      <c r="E30" s="1624">
        <v>2636075</v>
      </c>
      <c r="F30" s="1622">
        <v>59846</v>
      </c>
      <c r="G30" s="1623">
        <v>2.3230077760944434E-2</v>
      </c>
      <c r="H30" s="1626">
        <v>0.20395967489544115</v>
      </c>
      <c r="I30" s="784"/>
    </row>
    <row r="31" spans="1:9">
      <c r="A31" s="1621">
        <v>2008</v>
      </c>
      <c r="B31" s="1622">
        <v>551013</v>
      </c>
      <c r="C31" s="1622">
        <v>13360</v>
      </c>
      <c r="D31" s="1623">
        <v>2.4848740730545549E-2</v>
      </c>
      <c r="E31" s="1624">
        <v>2691122</v>
      </c>
      <c r="F31" s="1622">
        <v>55047</v>
      </c>
      <c r="G31" s="1623">
        <v>2.0882182790701975E-2</v>
      </c>
      <c r="H31" s="1626">
        <v>0.20475214427290922</v>
      </c>
      <c r="I31" s="784"/>
    </row>
    <row r="32" spans="1:9">
      <c r="A32" s="1621">
        <v>2009</v>
      </c>
      <c r="B32" s="1622">
        <v>563273</v>
      </c>
      <c r="C32" s="1622">
        <v>12260</v>
      </c>
      <c r="D32" s="1623">
        <v>2.2249928767560823E-2</v>
      </c>
      <c r="E32" s="1624">
        <v>2731560</v>
      </c>
      <c r="F32" s="1622">
        <v>40438</v>
      </c>
      <c r="G32" s="1623">
        <v>1.5026446218343148E-2</v>
      </c>
      <c r="H32" s="1626">
        <v>0.20620927235718783</v>
      </c>
      <c r="I32" s="784"/>
    </row>
    <row r="33" spans="1:10">
      <c r="A33" s="1621">
        <v>2010</v>
      </c>
      <c r="B33" s="1622">
        <v>576335</v>
      </c>
      <c r="C33" s="1622">
        <v>13062</v>
      </c>
      <c r="D33" s="1623">
        <v>2.3189465854035252E-2</v>
      </c>
      <c r="E33" s="1536">
        <v>2772371</v>
      </c>
      <c r="F33" s="1622">
        <v>40811</v>
      </c>
      <c r="G33" s="1623">
        <v>1.4940546793773546E-2</v>
      </c>
      <c r="H33" s="1626">
        <v>0.20788523613903045</v>
      </c>
      <c r="I33" s="784"/>
    </row>
    <row r="34" spans="1:10">
      <c r="A34" s="1621">
        <v>2011</v>
      </c>
      <c r="B34" s="1627">
        <v>587745</v>
      </c>
      <c r="C34" s="1622">
        <v>11410</v>
      </c>
      <c r="D34" s="1623">
        <v>1.9797513598861727E-2</v>
      </c>
      <c r="E34" s="1536">
        <v>2820613</v>
      </c>
      <c r="F34" s="1622">
        <v>48242</v>
      </c>
      <c r="G34" s="1623">
        <v>1.7400989982942372E-2</v>
      </c>
      <c r="H34" s="1626">
        <v>0.20837491708362685</v>
      </c>
      <c r="I34" s="784"/>
      <c r="J34" s="783"/>
    </row>
    <row r="35" spans="1:10">
      <c r="A35" s="1621">
        <v>2012</v>
      </c>
      <c r="B35" s="1627">
        <v>600985</v>
      </c>
      <c r="C35" s="1622">
        <v>13240</v>
      </c>
      <c r="D35" s="1623">
        <v>2.2526776067852472E-2</v>
      </c>
      <c r="E35" s="1536">
        <v>2864744</v>
      </c>
      <c r="F35" s="1622">
        <v>44131</v>
      </c>
      <c r="G35" s="1623">
        <v>1.5645889740989016E-2</v>
      </c>
      <c r="H35" s="1626">
        <v>0.20978663363986449</v>
      </c>
      <c r="I35" s="784"/>
      <c r="J35" s="783"/>
    </row>
    <row r="36" spans="1:10" s="788" customFormat="1">
      <c r="A36" s="1621">
        <v>2013</v>
      </c>
      <c r="B36" s="1627">
        <v>612551</v>
      </c>
      <c r="C36" s="1622">
        <v>11566</v>
      </c>
      <c r="D36" s="1623">
        <v>1.9245072672362973E-2</v>
      </c>
      <c r="E36" s="1536">
        <v>2902179</v>
      </c>
      <c r="F36" s="1622">
        <v>37435</v>
      </c>
      <c r="G36" s="1623">
        <v>1.3067485262208356E-2</v>
      </c>
      <c r="H36" s="1626">
        <v>0.21106589221409155</v>
      </c>
      <c r="I36" s="790"/>
      <c r="J36" s="789"/>
    </row>
    <row r="37" spans="1:10" s="788" customFormat="1">
      <c r="A37" s="1621">
        <v>2014</v>
      </c>
      <c r="B37" s="1627">
        <v>622182</v>
      </c>
      <c r="C37" s="1622">
        <v>9631</v>
      </c>
      <c r="D37" s="1623">
        <v>1.5722772471190138E-2</v>
      </c>
      <c r="E37" s="1536">
        <v>2941964</v>
      </c>
      <c r="F37" s="1622">
        <v>39785</v>
      </c>
      <c r="G37" s="1623">
        <v>1.3708665109905427E-2</v>
      </c>
      <c r="H37" s="1626">
        <v>0.21148525270873472</v>
      </c>
      <c r="I37" s="790"/>
      <c r="J37" s="789"/>
    </row>
    <row r="38" spans="1:10" s="788" customFormat="1">
      <c r="A38" s="1621">
        <v>2015</v>
      </c>
      <c r="B38" s="1627">
        <v>633896</v>
      </c>
      <c r="C38" s="1622">
        <v>11714</v>
      </c>
      <c r="D38" s="1623">
        <v>1.882728847829096E-2</v>
      </c>
      <c r="E38" s="1628">
        <v>2997584</v>
      </c>
      <c r="F38" s="1622">
        <v>55620</v>
      </c>
      <c r="G38" s="1623">
        <v>1.890573779964666E-2</v>
      </c>
      <c r="H38" s="1626">
        <v>0.21146896967691314</v>
      </c>
      <c r="I38" s="790"/>
      <c r="J38" s="789"/>
    </row>
    <row r="39" spans="1:10" s="788" customFormat="1">
      <c r="A39" s="1621">
        <v>2016</v>
      </c>
      <c r="B39" s="1622">
        <v>644476</v>
      </c>
      <c r="C39" s="1622">
        <v>10580</v>
      </c>
      <c r="D39" s="1623">
        <v>1.6690435024041772E-2</v>
      </c>
      <c r="E39" s="1629">
        <v>3054994</v>
      </c>
      <c r="F39" s="1622">
        <v>57410</v>
      </c>
      <c r="G39" s="1630">
        <v>1.9152090483536055E-2</v>
      </c>
      <c r="H39" s="1631">
        <v>0.21095818846125394</v>
      </c>
      <c r="I39" s="790"/>
      <c r="J39" s="789"/>
    </row>
    <row r="40" spans="1:10" s="788" customFormat="1">
      <c r="A40" s="1621">
        <v>2017</v>
      </c>
      <c r="B40" s="1622">
        <v>652347</v>
      </c>
      <c r="C40" s="1622">
        <v>7871</v>
      </c>
      <c r="D40" s="1623">
        <v>1.2213022672682872E-2</v>
      </c>
      <c r="E40" s="1629">
        <v>3113983</v>
      </c>
      <c r="F40" s="1622">
        <v>58989</v>
      </c>
      <c r="G40" s="1630">
        <v>1.9309039559488594E-2</v>
      </c>
      <c r="H40" s="1631">
        <v>0.20948958295533404</v>
      </c>
      <c r="I40" s="790"/>
      <c r="J40" s="789"/>
    </row>
    <row r="41" spans="1:10" s="788" customFormat="1">
      <c r="A41" s="1621">
        <v>2018</v>
      </c>
      <c r="B41" s="1622">
        <v>659438</v>
      </c>
      <c r="C41" s="1622">
        <v>7091</v>
      </c>
      <c r="D41" s="1623">
        <v>1.0869981773504067E-2</v>
      </c>
      <c r="E41" s="1629">
        <v>3166647</v>
      </c>
      <c r="F41" s="1622">
        <v>52664</v>
      </c>
      <c r="G41" s="1630">
        <v>1.69121026030008E-2</v>
      </c>
      <c r="H41" s="1631">
        <v>0.20824487225762769</v>
      </c>
      <c r="I41" s="790"/>
      <c r="J41" s="789"/>
    </row>
    <row r="42" spans="1:10" s="788" customFormat="1">
      <c r="A42" s="1632" t="s">
        <v>538</v>
      </c>
      <c r="B42" s="1633">
        <v>666188</v>
      </c>
      <c r="C42" s="1634">
        <v>6750</v>
      </c>
      <c r="D42" s="1635">
        <v>1.0235988826849507E-2</v>
      </c>
      <c r="E42" s="1636">
        <v>3219116</v>
      </c>
      <c r="F42" s="1634">
        <v>52469</v>
      </c>
      <c r="G42" s="1637">
        <v>1.656926079856702E-2</v>
      </c>
      <c r="H42" s="1638">
        <v>0.20694749738748153</v>
      </c>
      <c r="I42" s="790"/>
      <c r="J42" s="789"/>
    </row>
    <row r="43" spans="1:10" s="788" customFormat="1">
      <c r="A43" s="758"/>
      <c r="B43" s="1622"/>
      <c r="C43" s="1639"/>
      <c r="D43" s="1640"/>
      <c r="E43" s="1641"/>
      <c r="F43" s="1641"/>
      <c r="G43" s="758"/>
      <c r="H43" s="758"/>
      <c r="I43" s="790"/>
      <c r="J43" s="789"/>
    </row>
    <row r="44" spans="1:10" s="788" customFormat="1">
      <c r="A44" s="1642" t="s">
        <v>773</v>
      </c>
      <c r="B44" s="1622"/>
      <c r="C44" s="1639"/>
      <c r="D44" s="1640"/>
      <c r="E44" s="1641"/>
      <c r="F44" s="1641"/>
      <c r="G44" s="758"/>
      <c r="H44" s="758"/>
      <c r="I44" s="790"/>
      <c r="J44" s="789"/>
    </row>
    <row r="45" spans="1:10" s="788" customFormat="1">
      <c r="A45" s="758"/>
      <c r="B45" s="1622"/>
      <c r="C45" s="1639"/>
      <c r="D45" s="1640"/>
      <c r="E45" s="1641"/>
      <c r="F45" s="1641"/>
      <c r="G45" s="758"/>
      <c r="H45" s="758"/>
      <c r="I45" s="790"/>
      <c r="J45" s="789"/>
    </row>
    <row r="46" spans="1:10" ht="51.75" customHeight="1">
      <c r="A46" s="1643" t="s">
        <v>772</v>
      </c>
      <c r="B46" s="1643"/>
      <c r="C46" s="1643"/>
      <c r="D46" s="1643"/>
      <c r="E46" s="1643"/>
      <c r="F46" s="1643"/>
      <c r="G46" s="1643"/>
      <c r="H46" s="1643"/>
      <c r="I46" s="784"/>
      <c r="J46" s="783"/>
    </row>
    <row r="47" spans="1:10">
      <c r="A47" s="787"/>
      <c r="B47" s="784"/>
      <c r="C47" s="784"/>
      <c r="D47" s="784"/>
      <c r="E47" s="784"/>
      <c r="F47" s="784"/>
      <c r="G47" s="786"/>
      <c r="H47" s="786"/>
      <c r="I47" s="784"/>
      <c r="J47" s="783"/>
    </row>
    <row r="48" spans="1:10">
      <c r="A48" s="787"/>
      <c r="B48" s="784"/>
      <c r="C48" s="784"/>
      <c r="D48" s="784"/>
      <c r="E48" s="784"/>
      <c r="F48" s="784"/>
      <c r="G48" s="786"/>
      <c r="H48" s="786"/>
      <c r="I48" s="784"/>
      <c r="J48" s="783"/>
    </row>
    <row r="49" spans="1:10">
      <c r="A49" s="785"/>
      <c r="I49" s="784"/>
      <c r="J49" s="783"/>
    </row>
  </sheetData>
  <mergeCells count="7">
    <mergeCell ref="A46:H46"/>
    <mergeCell ref="A1:A2"/>
    <mergeCell ref="C1:D1"/>
    <mergeCell ref="F1:G1"/>
    <mergeCell ref="H1:H2"/>
    <mergeCell ref="E1:E2"/>
    <mergeCell ref="B1:B2"/>
  </mergeCells>
  <printOptions horizontalCentered="1"/>
  <pageMargins left="0.7" right="0.7" top="1" bottom="1" header="0.5" footer="0.5"/>
  <pageSetup orientation="portrait" r:id="rId1"/>
  <headerFooter scaleWithDoc="0" alignWithMargins="0">
    <oddHeader>&amp;C&amp;"-,Bold"&amp;10Table 13.1 
Utah Public School Enrollment and State of Utah Population</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W207"/>
  <sheetViews>
    <sheetView view="pageLayout" zoomScale="85" zoomScaleNormal="100" zoomScalePageLayoutView="85" workbookViewId="0">
      <selection sqref="A1:A2"/>
    </sheetView>
  </sheetViews>
  <sheetFormatPr defaultColWidth="9.140625" defaultRowHeight="12.75"/>
  <cols>
    <col min="1" max="1" width="13.7109375" style="781" bestFit="1" customWidth="1"/>
    <col min="2" max="2" width="8.140625" style="781" customWidth="1"/>
    <col min="3" max="4" width="11.42578125" style="781" bestFit="1" customWidth="1"/>
    <col min="5" max="5" width="12.42578125" style="781" bestFit="1" customWidth="1"/>
    <col min="6" max="6" width="12.42578125" style="781" customWidth="1"/>
    <col min="7" max="7" width="0.85546875" style="781" customWidth="1"/>
    <col min="8" max="10" width="9.140625" style="781" bestFit="1" customWidth="1"/>
    <col min="11" max="11" width="9.140625" style="781" customWidth="1"/>
    <col min="12" max="12" width="0.85546875" style="781" customWidth="1"/>
    <col min="13" max="15" width="8.140625" style="782" bestFit="1" customWidth="1"/>
    <col min="16" max="16" width="8.7109375" style="782" bestFit="1" customWidth="1"/>
    <col min="17" max="17" width="6" style="782" customWidth="1"/>
    <col min="18" max="18" width="10.7109375" style="782" customWidth="1"/>
    <col min="19" max="19" width="7.7109375" style="782" customWidth="1"/>
    <col min="20" max="16384" width="9.140625" style="781"/>
  </cols>
  <sheetData>
    <row r="1" spans="1:23" s="828" customFormat="1" ht="18.75" customHeight="1">
      <c r="A1" s="1179" t="s">
        <v>807</v>
      </c>
      <c r="B1" s="1187" t="s">
        <v>806</v>
      </c>
      <c r="C1" s="1189" t="s">
        <v>805</v>
      </c>
      <c r="D1" s="1189" t="s">
        <v>804</v>
      </c>
      <c r="E1" s="1189" t="s">
        <v>803</v>
      </c>
      <c r="F1" s="1189" t="s">
        <v>802</v>
      </c>
      <c r="G1" s="838"/>
      <c r="H1" s="1182" t="s">
        <v>795</v>
      </c>
      <c r="I1" s="1183"/>
      <c r="J1" s="1183"/>
      <c r="K1" s="1183"/>
      <c r="L1" s="837"/>
      <c r="M1" s="1184" t="s">
        <v>542</v>
      </c>
      <c r="N1" s="1185"/>
      <c r="O1" s="1185"/>
      <c r="P1" s="1185"/>
      <c r="Q1" s="1184" t="s">
        <v>801</v>
      </c>
      <c r="R1" s="1185"/>
      <c r="S1" s="1186"/>
      <c r="T1" s="830"/>
      <c r="U1" s="829"/>
      <c r="V1" s="829"/>
      <c r="W1" s="829"/>
    </row>
    <row r="2" spans="1:23" s="828" customFormat="1" ht="25.5">
      <c r="A2" s="1180"/>
      <c r="B2" s="1188"/>
      <c r="C2" s="1190"/>
      <c r="D2" s="1190"/>
      <c r="E2" s="1190"/>
      <c r="F2" s="1190"/>
      <c r="G2" s="836"/>
      <c r="H2" s="835" t="s">
        <v>800</v>
      </c>
      <c r="I2" s="834" t="s">
        <v>799</v>
      </c>
      <c r="J2" s="834" t="s">
        <v>798</v>
      </c>
      <c r="K2" s="834" t="s">
        <v>797</v>
      </c>
      <c r="L2" s="831"/>
      <c r="M2" s="833" t="s">
        <v>800</v>
      </c>
      <c r="N2" s="832" t="s">
        <v>799</v>
      </c>
      <c r="O2" s="832" t="s">
        <v>798</v>
      </c>
      <c r="P2" s="832" t="s">
        <v>797</v>
      </c>
      <c r="Q2" s="833" t="s">
        <v>796</v>
      </c>
      <c r="R2" s="832" t="s">
        <v>795</v>
      </c>
      <c r="S2" s="831" t="s">
        <v>542</v>
      </c>
      <c r="T2" s="830"/>
      <c r="U2" s="829"/>
      <c r="V2" s="829"/>
      <c r="W2" s="829"/>
    </row>
    <row r="3" spans="1:23">
      <c r="A3" s="820" t="s">
        <v>794</v>
      </c>
      <c r="B3" s="817">
        <v>75307</v>
      </c>
      <c r="C3" s="824">
        <v>77343</v>
      </c>
      <c r="D3" s="823">
        <v>78853</v>
      </c>
      <c r="E3" s="823">
        <v>79748</v>
      </c>
      <c r="F3" s="826">
        <v>80356</v>
      </c>
      <c r="G3" s="815"/>
      <c r="H3" s="814">
        <v>2036</v>
      </c>
      <c r="I3" s="814">
        <v>1510</v>
      </c>
      <c r="J3" s="814">
        <v>895</v>
      </c>
      <c r="K3" s="814">
        <v>608</v>
      </c>
      <c r="L3" s="813"/>
      <c r="M3" s="792">
        <v>2.7035999309493075E-2</v>
      </c>
      <c r="N3" s="792">
        <v>1.9523421641260308E-2</v>
      </c>
      <c r="O3" s="792">
        <v>1.1350233979683821E-2</v>
      </c>
      <c r="P3" s="792">
        <v>7.6240156492952682E-3</v>
      </c>
      <c r="Q3" s="827">
        <v>1</v>
      </c>
      <c r="R3" s="791">
        <v>4</v>
      </c>
      <c r="S3" s="811">
        <v>18</v>
      </c>
      <c r="T3" s="784"/>
      <c r="U3" s="822"/>
      <c r="V3" s="821"/>
      <c r="W3" s="821"/>
    </row>
    <row r="4" spans="1:23">
      <c r="A4" s="820" t="s">
        <v>159</v>
      </c>
      <c r="B4" s="817">
        <v>1563</v>
      </c>
      <c r="C4" s="824">
        <v>1519</v>
      </c>
      <c r="D4" s="823">
        <v>1540</v>
      </c>
      <c r="E4" s="823">
        <v>1527</v>
      </c>
      <c r="F4" s="826">
        <v>1511</v>
      </c>
      <c r="G4" s="815"/>
      <c r="H4" s="814">
        <v>-44</v>
      </c>
      <c r="I4" s="814">
        <v>21</v>
      </c>
      <c r="J4" s="814">
        <v>-13</v>
      </c>
      <c r="K4" s="814">
        <v>-16</v>
      </c>
      <c r="L4" s="813"/>
      <c r="M4" s="792">
        <v>-2.8150991682661552E-2</v>
      </c>
      <c r="N4" s="792">
        <v>1.3824884792626779E-2</v>
      </c>
      <c r="O4" s="792">
        <v>-8.4415584415584721E-3</v>
      </c>
      <c r="P4" s="792">
        <v>-1.047806155861164E-2</v>
      </c>
      <c r="Q4" s="812">
        <v>33</v>
      </c>
      <c r="R4" s="791">
        <v>34</v>
      </c>
      <c r="S4" s="811">
        <v>36</v>
      </c>
      <c r="T4" s="784"/>
      <c r="U4" s="822"/>
      <c r="V4" s="821"/>
      <c r="W4" s="821"/>
    </row>
    <row r="5" spans="1:23">
      <c r="A5" s="820" t="s">
        <v>158</v>
      </c>
      <c r="B5" s="817">
        <v>11341</v>
      </c>
      <c r="C5" s="824">
        <v>11572</v>
      </c>
      <c r="D5" s="823">
        <v>11671</v>
      </c>
      <c r="E5" s="823">
        <v>11770</v>
      </c>
      <c r="F5" s="826">
        <v>11752</v>
      </c>
      <c r="G5" s="815"/>
      <c r="H5" s="814">
        <v>231</v>
      </c>
      <c r="I5" s="814">
        <v>99</v>
      </c>
      <c r="J5" s="814">
        <v>99</v>
      </c>
      <c r="K5" s="814">
        <v>-18</v>
      </c>
      <c r="L5" s="813"/>
      <c r="M5" s="792">
        <v>2.0368574199806089E-2</v>
      </c>
      <c r="N5" s="792">
        <v>8.5551330798478986E-3</v>
      </c>
      <c r="O5" s="792">
        <v>8.4825636192271681E-3</v>
      </c>
      <c r="P5" s="792">
        <v>-1.5293118096856295E-3</v>
      </c>
      <c r="Q5" s="812">
        <v>14</v>
      </c>
      <c r="R5" s="791">
        <v>16</v>
      </c>
      <c r="S5" s="811">
        <v>22</v>
      </c>
      <c r="T5" s="784"/>
      <c r="U5" s="822"/>
      <c r="V5" s="821"/>
      <c r="W5" s="821"/>
    </row>
    <row r="6" spans="1:23">
      <c r="A6" s="820" t="s">
        <v>157</v>
      </c>
      <c r="B6" s="817">
        <v>16976</v>
      </c>
      <c r="C6" s="824">
        <v>17536</v>
      </c>
      <c r="D6" s="823">
        <v>17895</v>
      </c>
      <c r="E6" s="823">
        <v>18270</v>
      </c>
      <c r="F6" s="826">
        <v>18437</v>
      </c>
      <c r="G6" s="815"/>
      <c r="H6" s="814">
        <v>560</v>
      </c>
      <c r="I6" s="814">
        <v>359</v>
      </c>
      <c r="J6" s="814">
        <v>375</v>
      </c>
      <c r="K6" s="814">
        <v>167</v>
      </c>
      <c r="L6" s="813"/>
      <c r="M6" s="792">
        <v>3.2987747408105506E-2</v>
      </c>
      <c r="N6" s="792">
        <v>2.0472171532846639E-2</v>
      </c>
      <c r="O6" s="792">
        <v>2.0955574182732528E-2</v>
      </c>
      <c r="P6" s="792">
        <v>9.1406677613574683E-3</v>
      </c>
      <c r="Q6" s="812">
        <v>11</v>
      </c>
      <c r="R6" s="791">
        <v>6</v>
      </c>
      <c r="S6" s="811">
        <v>14</v>
      </c>
      <c r="T6" s="784"/>
      <c r="U6" s="822"/>
      <c r="V6" s="821"/>
      <c r="W6" s="821"/>
    </row>
    <row r="7" spans="1:23">
      <c r="A7" s="820" t="s">
        <v>793</v>
      </c>
      <c r="B7" s="817">
        <v>33899</v>
      </c>
      <c r="C7" s="824">
        <v>34017</v>
      </c>
      <c r="D7" s="823">
        <v>33907</v>
      </c>
      <c r="E7" s="823">
        <v>34134</v>
      </c>
      <c r="F7" s="826">
        <v>34408</v>
      </c>
      <c r="G7" s="815"/>
      <c r="H7" s="814">
        <v>118</v>
      </c>
      <c r="I7" s="814">
        <v>-110</v>
      </c>
      <c r="J7" s="814">
        <v>227</v>
      </c>
      <c r="K7" s="814">
        <v>274</v>
      </c>
      <c r="L7" s="813"/>
      <c r="M7" s="792">
        <v>3.4809286409629436E-3</v>
      </c>
      <c r="N7" s="792">
        <v>-3.2336772790075852E-3</v>
      </c>
      <c r="O7" s="792">
        <v>6.6947827882148925E-3</v>
      </c>
      <c r="P7" s="792">
        <v>8.0271869690045072E-3</v>
      </c>
      <c r="Q7" s="812">
        <v>6</v>
      </c>
      <c r="R7" s="791">
        <v>9</v>
      </c>
      <c r="S7" s="811">
        <v>25</v>
      </c>
      <c r="T7" s="784"/>
      <c r="U7" s="822"/>
      <c r="V7" s="821"/>
      <c r="W7" s="821"/>
    </row>
    <row r="8" spans="1:23">
      <c r="A8" s="820" t="s">
        <v>156</v>
      </c>
      <c r="B8" s="817">
        <v>3383</v>
      </c>
      <c r="C8" s="824">
        <v>3348</v>
      </c>
      <c r="D8" s="823">
        <v>3364</v>
      </c>
      <c r="E8" s="823">
        <v>3484</v>
      </c>
      <c r="F8" s="826">
        <v>3521</v>
      </c>
      <c r="G8" s="815"/>
      <c r="H8" s="814">
        <v>-35</v>
      </c>
      <c r="I8" s="814">
        <v>16</v>
      </c>
      <c r="J8" s="814">
        <v>120</v>
      </c>
      <c r="K8" s="814">
        <v>37</v>
      </c>
      <c r="L8" s="813"/>
      <c r="M8" s="792">
        <v>-1.0345846881466114E-2</v>
      </c>
      <c r="N8" s="792">
        <v>4.7789725209079759E-3</v>
      </c>
      <c r="O8" s="792">
        <v>3.5671819262782511E-2</v>
      </c>
      <c r="P8" s="792">
        <v>1.0619977037887418E-2</v>
      </c>
      <c r="Q8" s="812">
        <v>24</v>
      </c>
      <c r="R8" s="791">
        <v>14</v>
      </c>
      <c r="S8" s="811">
        <v>5</v>
      </c>
      <c r="T8" s="784"/>
      <c r="U8" s="822"/>
      <c r="V8" s="821"/>
      <c r="W8" s="821"/>
    </row>
    <row r="9" spans="1:23">
      <c r="A9" s="820" t="s">
        <v>155</v>
      </c>
      <c r="B9" s="817">
        <v>181</v>
      </c>
      <c r="C9" s="824">
        <v>183</v>
      </c>
      <c r="D9" s="823">
        <v>163</v>
      </c>
      <c r="E9" s="823">
        <v>178</v>
      </c>
      <c r="F9" s="826">
        <v>183</v>
      </c>
      <c r="G9" s="815"/>
      <c r="H9" s="814">
        <v>2</v>
      </c>
      <c r="I9" s="814">
        <v>-20</v>
      </c>
      <c r="J9" s="814">
        <v>15</v>
      </c>
      <c r="K9" s="814">
        <v>5</v>
      </c>
      <c r="L9" s="813"/>
      <c r="M9" s="792">
        <v>1.1049723756906049E-2</v>
      </c>
      <c r="N9" s="792">
        <v>-0.10928961748633881</v>
      </c>
      <c r="O9" s="792">
        <v>9.2024539877300526E-2</v>
      </c>
      <c r="P9" s="792">
        <v>2.8089887640449396E-2</v>
      </c>
      <c r="Q9" s="812">
        <v>42</v>
      </c>
      <c r="R9" s="791">
        <v>25</v>
      </c>
      <c r="S9" s="811">
        <v>1</v>
      </c>
      <c r="T9" s="784"/>
      <c r="U9" s="822"/>
      <c r="V9" s="821"/>
      <c r="W9" s="821"/>
    </row>
    <row r="10" spans="1:23">
      <c r="A10" s="820" t="s">
        <v>154</v>
      </c>
      <c r="B10" s="817">
        <v>69879</v>
      </c>
      <c r="C10" s="824">
        <v>71021</v>
      </c>
      <c r="D10" s="823">
        <v>71908</v>
      </c>
      <c r="E10" s="823">
        <v>72263</v>
      </c>
      <c r="F10" s="826">
        <v>72709</v>
      </c>
      <c r="G10" s="815"/>
      <c r="H10" s="814">
        <v>1142</v>
      </c>
      <c r="I10" s="814">
        <v>887</v>
      </c>
      <c r="J10" s="814">
        <v>355</v>
      </c>
      <c r="K10" s="814">
        <v>446</v>
      </c>
      <c r="L10" s="813"/>
      <c r="M10" s="792">
        <v>1.6342534953276422E-2</v>
      </c>
      <c r="N10" s="792">
        <v>1.248926373889403E-2</v>
      </c>
      <c r="O10" s="792">
        <v>4.9368637703732787E-3</v>
      </c>
      <c r="P10" s="792">
        <v>6.1718998657680491E-3</v>
      </c>
      <c r="Q10" s="812">
        <v>3</v>
      </c>
      <c r="R10" s="791">
        <v>7</v>
      </c>
      <c r="S10" s="811">
        <v>26</v>
      </c>
      <c r="T10" s="784"/>
      <c r="U10" s="822"/>
      <c r="V10" s="821"/>
      <c r="W10" s="821"/>
    </row>
    <row r="11" spans="1:23">
      <c r="A11" s="820" t="s">
        <v>153</v>
      </c>
      <c r="B11" s="817">
        <v>5076</v>
      </c>
      <c r="C11" s="824">
        <v>5009</v>
      </c>
      <c r="D11" s="823">
        <v>5103</v>
      </c>
      <c r="E11" s="823">
        <v>5142</v>
      </c>
      <c r="F11" s="826">
        <v>5183</v>
      </c>
      <c r="G11" s="815"/>
      <c r="H11" s="814">
        <v>-67</v>
      </c>
      <c r="I11" s="814">
        <v>94</v>
      </c>
      <c r="J11" s="814">
        <v>39</v>
      </c>
      <c r="K11" s="814">
        <v>41</v>
      </c>
      <c r="L11" s="813"/>
      <c r="M11" s="792">
        <v>-1.3199369582348353E-2</v>
      </c>
      <c r="N11" s="792">
        <v>1.8766220802555411E-2</v>
      </c>
      <c r="O11" s="792">
        <v>7.6425631981187347E-3</v>
      </c>
      <c r="P11" s="792">
        <v>7.9735511474134935E-3</v>
      </c>
      <c r="Q11" s="812">
        <v>21</v>
      </c>
      <c r="R11" s="791">
        <v>21</v>
      </c>
      <c r="S11" s="811">
        <v>23</v>
      </c>
      <c r="T11" s="784"/>
      <c r="U11" s="822"/>
      <c r="V11" s="821"/>
      <c r="W11" s="821"/>
    </row>
    <row r="12" spans="1:23">
      <c r="A12" s="820" t="s">
        <v>152</v>
      </c>
      <c r="B12" s="817">
        <v>2220</v>
      </c>
      <c r="C12" s="824">
        <v>2174</v>
      </c>
      <c r="D12" s="823">
        <v>2184</v>
      </c>
      <c r="E12" s="823">
        <v>2181</v>
      </c>
      <c r="F12" s="823">
        <v>2178</v>
      </c>
      <c r="G12" s="815"/>
      <c r="H12" s="814">
        <v>-46</v>
      </c>
      <c r="I12" s="814">
        <v>10</v>
      </c>
      <c r="J12" s="814">
        <v>-3</v>
      </c>
      <c r="K12" s="814">
        <v>-3</v>
      </c>
      <c r="L12" s="813"/>
      <c r="M12" s="792">
        <v>-2.0720720720720731E-2</v>
      </c>
      <c r="N12" s="792">
        <v>4.5998160073597028E-3</v>
      </c>
      <c r="O12" s="792">
        <v>-1.3736263736263687E-3</v>
      </c>
      <c r="P12" s="792">
        <v>-1.3755158184318717E-3</v>
      </c>
      <c r="Q12" s="812">
        <v>31</v>
      </c>
      <c r="R12" s="791">
        <v>30</v>
      </c>
      <c r="S12" s="811">
        <v>29</v>
      </c>
      <c r="T12" s="784"/>
      <c r="U12" s="822"/>
      <c r="V12" s="821"/>
      <c r="W12" s="821"/>
    </row>
    <row r="13" spans="1:23">
      <c r="A13" s="820" t="s">
        <v>151</v>
      </c>
      <c r="B13" s="817">
        <v>922</v>
      </c>
      <c r="C13" s="824">
        <v>904</v>
      </c>
      <c r="D13" s="823">
        <v>909</v>
      </c>
      <c r="E13" s="823">
        <v>899</v>
      </c>
      <c r="F13" s="823">
        <v>902</v>
      </c>
      <c r="G13" s="815"/>
      <c r="H13" s="814">
        <v>-18</v>
      </c>
      <c r="I13" s="814">
        <v>5</v>
      </c>
      <c r="J13" s="814">
        <v>-10</v>
      </c>
      <c r="K13" s="814">
        <v>3</v>
      </c>
      <c r="L13" s="813"/>
      <c r="M13" s="792">
        <v>-1.9522776572668099E-2</v>
      </c>
      <c r="N13" s="792">
        <v>5.530973451327359E-3</v>
      </c>
      <c r="O13" s="792">
        <v>-1.1001100110010986E-2</v>
      </c>
      <c r="P13" s="792">
        <v>3.3370411568409697E-3</v>
      </c>
      <c r="Q13" s="812">
        <v>37</v>
      </c>
      <c r="R13" s="791">
        <v>33</v>
      </c>
      <c r="S13" s="811">
        <v>37</v>
      </c>
      <c r="T13" s="784"/>
      <c r="U13" s="822"/>
      <c r="V13" s="821"/>
      <c r="W13" s="821"/>
    </row>
    <row r="14" spans="1:23">
      <c r="A14" s="820" t="s">
        <v>150</v>
      </c>
      <c r="B14" s="817">
        <v>1451</v>
      </c>
      <c r="C14" s="824">
        <v>1483</v>
      </c>
      <c r="D14" s="823">
        <v>1451</v>
      </c>
      <c r="E14" s="823">
        <v>1520</v>
      </c>
      <c r="F14" s="823">
        <v>1530</v>
      </c>
      <c r="G14" s="815"/>
      <c r="H14" s="814">
        <v>32</v>
      </c>
      <c r="I14" s="814">
        <v>-32</v>
      </c>
      <c r="J14" s="814">
        <v>69</v>
      </c>
      <c r="K14" s="814">
        <v>10</v>
      </c>
      <c r="L14" s="813"/>
      <c r="M14" s="792">
        <v>2.2053756030324001E-2</v>
      </c>
      <c r="N14" s="792">
        <v>-2.1577882670262949E-2</v>
      </c>
      <c r="O14" s="792">
        <v>4.755341144038594E-2</v>
      </c>
      <c r="P14" s="792">
        <v>6.5789473684210176E-3</v>
      </c>
      <c r="Q14" s="812">
        <v>34</v>
      </c>
      <c r="R14" s="791">
        <v>19</v>
      </c>
      <c r="S14" s="811">
        <v>2</v>
      </c>
      <c r="T14" s="784"/>
      <c r="U14" s="822"/>
      <c r="V14" s="821"/>
      <c r="W14" s="821"/>
    </row>
    <row r="15" spans="1:23">
      <c r="A15" s="820" t="s">
        <v>792</v>
      </c>
      <c r="B15" s="817">
        <v>67822</v>
      </c>
      <c r="C15" s="824">
        <v>67177</v>
      </c>
      <c r="D15" s="823">
        <v>66024</v>
      </c>
      <c r="E15" s="823">
        <v>64281</v>
      </c>
      <c r="F15" s="823">
        <v>62633</v>
      </c>
      <c r="G15" s="815"/>
      <c r="H15" s="814">
        <v>-645</v>
      </c>
      <c r="I15" s="814">
        <v>-1153</v>
      </c>
      <c r="J15" s="814">
        <v>-1743</v>
      </c>
      <c r="K15" s="814">
        <v>-1648</v>
      </c>
      <c r="L15" s="813"/>
      <c r="M15" s="792">
        <v>-9.5101884344312992E-3</v>
      </c>
      <c r="N15" s="792">
        <v>-1.716361254596066E-2</v>
      </c>
      <c r="O15" s="792">
        <v>-2.6399491094147631E-2</v>
      </c>
      <c r="P15" s="792">
        <v>-2.5637435634168759E-2</v>
      </c>
      <c r="Q15" s="812">
        <v>4</v>
      </c>
      <c r="R15" s="791">
        <v>42</v>
      </c>
      <c r="S15" s="811">
        <v>41</v>
      </c>
      <c r="T15" s="784"/>
      <c r="U15" s="822"/>
      <c r="V15" s="821"/>
      <c r="W15" s="821"/>
    </row>
    <row r="16" spans="1:23">
      <c r="A16" s="820" t="s">
        <v>149</v>
      </c>
      <c r="B16" s="817">
        <v>8933</v>
      </c>
      <c r="C16" s="824">
        <v>9074</v>
      </c>
      <c r="D16" s="823">
        <v>9169</v>
      </c>
      <c r="E16" s="823">
        <v>9395</v>
      </c>
      <c r="F16" s="823">
        <v>9409</v>
      </c>
      <c r="G16" s="815"/>
      <c r="H16" s="814">
        <v>141</v>
      </c>
      <c r="I16" s="814">
        <v>95</v>
      </c>
      <c r="J16" s="814">
        <v>226</v>
      </c>
      <c r="K16" s="814">
        <v>14</v>
      </c>
      <c r="L16" s="813"/>
      <c r="M16" s="792">
        <v>1.5784171051158591E-2</v>
      </c>
      <c r="N16" s="792">
        <v>1.046947322018954E-2</v>
      </c>
      <c r="O16" s="792">
        <v>2.4648271349111184E-2</v>
      </c>
      <c r="P16" s="792">
        <v>1.4901543374135073E-3</v>
      </c>
      <c r="Q16" s="812">
        <v>16</v>
      </c>
      <c r="R16" s="791">
        <v>10</v>
      </c>
      <c r="S16" s="811">
        <v>13</v>
      </c>
      <c r="T16" s="784"/>
      <c r="U16" s="822"/>
      <c r="V16" s="821"/>
      <c r="W16" s="821"/>
    </row>
    <row r="17" spans="1:23">
      <c r="A17" s="820" t="s">
        <v>791</v>
      </c>
      <c r="B17" s="817">
        <v>52324</v>
      </c>
      <c r="C17" s="824">
        <v>52507</v>
      </c>
      <c r="D17" s="823">
        <v>53519</v>
      </c>
      <c r="E17" s="823">
        <v>54865</v>
      </c>
      <c r="F17" s="823">
        <v>56365</v>
      </c>
      <c r="G17" s="815"/>
      <c r="H17" s="814">
        <v>183</v>
      </c>
      <c r="I17" s="814">
        <v>1012</v>
      </c>
      <c r="J17" s="814">
        <v>1346</v>
      </c>
      <c r="K17" s="814">
        <v>1500</v>
      </c>
      <c r="L17" s="813"/>
      <c r="M17" s="792">
        <v>3.4974390337130234E-3</v>
      </c>
      <c r="N17" s="792">
        <v>1.927362066010252E-2</v>
      </c>
      <c r="O17" s="792">
        <v>2.5149946747883956E-2</v>
      </c>
      <c r="P17" s="792">
        <v>2.7339834138339514E-2</v>
      </c>
      <c r="Q17" s="812">
        <v>5</v>
      </c>
      <c r="R17" s="791">
        <v>2</v>
      </c>
      <c r="S17" s="811">
        <v>12</v>
      </c>
      <c r="T17" s="784"/>
      <c r="U17" s="822"/>
      <c r="V17" s="821"/>
      <c r="W17" s="821"/>
    </row>
    <row r="18" spans="1:23">
      <c r="A18" s="820" t="s">
        <v>148</v>
      </c>
      <c r="B18" s="817">
        <v>2412</v>
      </c>
      <c r="C18" s="824">
        <v>2513</v>
      </c>
      <c r="D18" s="823">
        <v>2510</v>
      </c>
      <c r="E18" s="823">
        <v>2587</v>
      </c>
      <c r="F18" s="823">
        <v>2660</v>
      </c>
      <c r="G18" s="815"/>
      <c r="H18" s="814">
        <v>101</v>
      </c>
      <c r="I18" s="814">
        <v>-3</v>
      </c>
      <c r="J18" s="814">
        <v>77</v>
      </c>
      <c r="K18" s="814">
        <v>73</v>
      </c>
      <c r="L18" s="813"/>
      <c r="M18" s="792">
        <v>4.1873963515754564E-2</v>
      </c>
      <c r="N18" s="792">
        <v>-1.1937922801432688E-3</v>
      </c>
      <c r="O18" s="792">
        <v>3.0677290836653492E-2</v>
      </c>
      <c r="P18" s="792">
        <v>2.8218013142636167E-2</v>
      </c>
      <c r="Q18" s="812">
        <v>29</v>
      </c>
      <c r="R18" s="791">
        <v>18</v>
      </c>
      <c r="S18" s="811">
        <v>9</v>
      </c>
      <c r="T18" s="784"/>
      <c r="U18" s="822"/>
      <c r="V18" s="821"/>
      <c r="W18" s="821"/>
    </row>
    <row r="19" spans="1:23">
      <c r="A19" s="820" t="s">
        <v>147</v>
      </c>
      <c r="B19" s="817">
        <v>1209</v>
      </c>
      <c r="C19" s="824">
        <v>1256</v>
      </c>
      <c r="D19" s="823">
        <v>1250</v>
      </c>
      <c r="E19" s="823">
        <v>1269</v>
      </c>
      <c r="F19" s="823">
        <v>1286</v>
      </c>
      <c r="G19" s="815"/>
      <c r="H19" s="814">
        <v>47</v>
      </c>
      <c r="I19" s="814">
        <v>-6</v>
      </c>
      <c r="J19" s="814">
        <v>19</v>
      </c>
      <c r="K19" s="814">
        <v>17</v>
      </c>
      <c r="L19" s="813"/>
      <c r="M19" s="792">
        <v>3.8875103391232457E-2</v>
      </c>
      <c r="N19" s="792">
        <v>-4.777070063694322E-3</v>
      </c>
      <c r="O19" s="792">
        <v>1.5200000000000102E-2</v>
      </c>
      <c r="P19" s="792">
        <v>1.3396375098502666E-2</v>
      </c>
      <c r="Q19" s="812">
        <v>35</v>
      </c>
      <c r="R19" s="791">
        <v>24</v>
      </c>
      <c r="S19" s="811">
        <v>15</v>
      </c>
      <c r="T19" s="784"/>
      <c r="U19" s="822"/>
      <c r="V19" s="821"/>
      <c r="W19" s="821"/>
    </row>
    <row r="20" spans="1:23">
      <c r="A20" s="820" t="s">
        <v>790</v>
      </c>
      <c r="B20" s="817">
        <v>5957</v>
      </c>
      <c r="C20" s="824">
        <v>5719</v>
      </c>
      <c r="D20" s="823">
        <v>5555</v>
      </c>
      <c r="E20" s="823">
        <v>5569</v>
      </c>
      <c r="F20" s="823">
        <v>5588</v>
      </c>
      <c r="G20" s="815"/>
      <c r="H20" s="814">
        <v>-238</v>
      </c>
      <c r="I20" s="814">
        <v>-164</v>
      </c>
      <c r="J20" s="814">
        <v>14</v>
      </c>
      <c r="K20" s="814">
        <v>19</v>
      </c>
      <c r="L20" s="813"/>
      <c r="M20" s="792">
        <v>-3.9952996474735603E-2</v>
      </c>
      <c r="N20" s="792">
        <v>-2.867634201783531E-2</v>
      </c>
      <c r="O20" s="792">
        <v>2.5202520252025629E-3</v>
      </c>
      <c r="P20" s="792">
        <v>3.4117435805351981E-3</v>
      </c>
      <c r="Q20" s="812">
        <v>20</v>
      </c>
      <c r="R20" s="791">
        <v>26</v>
      </c>
      <c r="S20" s="811">
        <v>27</v>
      </c>
      <c r="T20" s="784"/>
      <c r="U20" s="822"/>
      <c r="V20" s="821"/>
      <c r="W20" s="821"/>
    </row>
    <row r="21" spans="1:23">
      <c r="A21" s="820" t="s">
        <v>146</v>
      </c>
      <c r="B21" s="817">
        <v>2803</v>
      </c>
      <c r="C21" s="824">
        <v>2840</v>
      </c>
      <c r="D21" s="823">
        <v>2884</v>
      </c>
      <c r="E21" s="823">
        <v>2916</v>
      </c>
      <c r="F21" s="823">
        <v>2949</v>
      </c>
      <c r="G21" s="815"/>
      <c r="H21" s="814">
        <v>37</v>
      </c>
      <c r="I21" s="814">
        <v>44</v>
      </c>
      <c r="J21" s="814">
        <v>32</v>
      </c>
      <c r="K21" s="814">
        <v>33</v>
      </c>
      <c r="L21" s="813"/>
      <c r="M21" s="792">
        <v>1.320014270424541E-2</v>
      </c>
      <c r="N21" s="792">
        <v>1.5492957746478853E-2</v>
      </c>
      <c r="O21" s="792">
        <v>1.1095700416088761E-2</v>
      </c>
      <c r="P21" s="792">
        <v>1.1316872427983515E-2</v>
      </c>
      <c r="Q21" s="812">
        <v>27</v>
      </c>
      <c r="R21" s="791">
        <v>23</v>
      </c>
      <c r="S21" s="811">
        <v>19</v>
      </c>
      <c r="T21" s="784"/>
      <c r="U21" s="822"/>
      <c r="V21" s="821"/>
      <c r="W21" s="821"/>
    </row>
    <row r="22" spans="1:23">
      <c r="A22" s="820" t="s">
        <v>145</v>
      </c>
      <c r="B22" s="817">
        <v>2836</v>
      </c>
      <c r="C22" s="824">
        <v>2994</v>
      </c>
      <c r="D22" s="823">
        <v>3069</v>
      </c>
      <c r="E22" s="823">
        <v>3178</v>
      </c>
      <c r="F22" s="825">
        <v>3294</v>
      </c>
      <c r="G22" s="815"/>
      <c r="H22" s="814">
        <v>158</v>
      </c>
      <c r="I22" s="814">
        <v>75</v>
      </c>
      <c r="J22" s="814">
        <v>109</v>
      </c>
      <c r="K22" s="814">
        <v>116</v>
      </c>
      <c r="L22" s="813"/>
      <c r="M22" s="792">
        <v>5.5712270803949249E-2</v>
      </c>
      <c r="N22" s="792">
        <v>2.5050100200400882E-2</v>
      </c>
      <c r="O22" s="792">
        <v>3.5516454871293623E-2</v>
      </c>
      <c r="P22" s="792">
        <v>3.6500943989930867E-2</v>
      </c>
      <c r="Q22" s="812">
        <v>26</v>
      </c>
      <c r="R22" s="791">
        <v>15</v>
      </c>
      <c r="S22" s="811">
        <v>6</v>
      </c>
      <c r="T22" s="784"/>
      <c r="U22" s="822"/>
      <c r="V22" s="821"/>
      <c r="W22" s="821"/>
    </row>
    <row r="23" spans="1:23">
      <c r="A23" s="820" t="s">
        <v>789</v>
      </c>
      <c r="B23" s="817">
        <v>6502</v>
      </c>
      <c r="C23" s="824">
        <v>6494</v>
      </c>
      <c r="D23" s="823">
        <v>6416</v>
      </c>
      <c r="E23" s="823">
        <v>6264</v>
      </c>
      <c r="F23" s="823">
        <v>6203</v>
      </c>
      <c r="G23" s="815"/>
      <c r="H23" s="814">
        <v>-8</v>
      </c>
      <c r="I23" s="814">
        <v>-78</v>
      </c>
      <c r="J23" s="814">
        <v>-152</v>
      </c>
      <c r="K23" s="814">
        <v>-61</v>
      </c>
      <c r="L23" s="813"/>
      <c r="M23" s="792">
        <v>-1.2303906490310768E-3</v>
      </c>
      <c r="N23" s="792">
        <v>-1.2011087157376088E-2</v>
      </c>
      <c r="O23" s="792">
        <v>-2.3690773067331694E-2</v>
      </c>
      <c r="P23" s="792">
        <v>-9.738186462324383E-3</v>
      </c>
      <c r="Q23" s="812">
        <v>19</v>
      </c>
      <c r="R23" s="791">
        <v>39</v>
      </c>
      <c r="S23" s="811">
        <v>40</v>
      </c>
      <c r="T23" s="784"/>
      <c r="U23" s="822"/>
      <c r="V23" s="821"/>
      <c r="W23" s="821"/>
    </row>
    <row r="24" spans="1:23">
      <c r="A24" s="820" t="s">
        <v>788</v>
      </c>
      <c r="B24" s="817">
        <v>31895</v>
      </c>
      <c r="C24" s="824">
        <v>32437</v>
      </c>
      <c r="D24" s="823">
        <v>32809</v>
      </c>
      <c r="E24" s="823">
        <v>33117</v>
      </c>
      <c r="F24" s="823">
        <v>33365</v>
      </c>
      <c r="G24" s="815"/>
      <c r="H24" s="814">
        <v>542</v>
      </c>
      <c r="I24" s="814">
        <v>372</v>
      </c>
      <c r="J24" s="814">
        <v>308</v>
      </c>
      <c r="K24" s="814">
        <v>248</v>
      </c>
      <c r="L24" s="813"/>
      <c r="M24" s="792">
        <v>1.6993259131525384E-2</v>
      </c>
      <c r="N24" s="792">
        <v>1.1468384869130821E-2</v>
      </c>
      <c r="O24" s="792">
        <v>9.3876680179219019E-3</v>
      </c>
      <c r="P24" s="792">
        <v>7.4886010206238751E-3</v>
      </c>
      <c r="Q24" s="812">
        <v>7</v>
      </c>
      <c r="R24" s="791">
        <v>8</v>
      </c>
      <c r="S24" s="811">
        <v>21</v>
      </c>
      <c r="T24" s="784"/>
      <c r="U24" s="822"/>
      <c r="V24" s="821"/>
      <c r="W24" s="821"/>
    </row>
    <row r="25" spans="1:23">
      <c r="A25" s="820" t="s">
        <v>787</v>
      </c>
      <c r="B25" s="817">
        <v>2377</v>
      </c>
      <c r="C25" s="824">
        <v>2360</v>
      </c>
      <c r="D25" s="823">
        <v>2438</v>
      </c>
      <c r="E25" s="823">
        <v>2471</v>
      </c>
      <c r="F25" s="823">
        <v>2493</v>
      </c>
      <c r="G25" s="815"/>
      <c r="H25" s="814">
        <v>-17</v>
      </c>
      <c r="I25" s="814">
        <v>78</v>
      </c>
      <c r="J25" s="814">
        <v>33</v>
      </c>
      <c r="K25" s="814">
        <v>22</v>
      </c>
      <c r="L25" s="813"/>
      <c r="M25" s="792">
        <v>-7.1518721076987424E-3</v>
      </c>
      <c r="N25" s="792">
        <v>3.3050847457627208E-2</v>
      </c>
      <c r="O25" s="792">
        <v>1.3535684987694863E-2</v>
      </c>
      <c r="P25" s="792">
        <v>8.9032780250910548E-3</v>
      </c>
      <c r="Q25" s="812">
        <v>30</v>
      </c>
      <c r="R25" s="791">
        <v>22</v>
      </c>
      <c r="S25" s="811">
        <v>16</v>
      </c>
      <c r="T25" s="784"/>
      <c r="U25" s="822"/>
      <c r="V25" s="821"/>
      <c r="W25" s="821"/>
    </row>
    <row r="26" spans="1:23">
      <c r="A26" s="820" t="s">
        <v>786</v>
      </c>
      <c r="B26" s="817">
        <v>1034</v>
      </c>
      <c r="C26" s="824">
        <v>1042</v>
      </c>
      <c r="D26" s="823">
        <v>1048</v>
      </c>
      <c r="E26" s="823">
        <v>1044</v>
      </c>
      <c r="F26" s="823">
        <v>1034</v>
      </c>
      <c r="G26" s="815"/>
      <c r="H26" s="814">
        <v>8</v>
      </c>
      <c r="I26" s="814">
        <v>6</v>
      </c>
      <c r="J26" s="814">
        <v>-4</v>
      </c>
      <c r="K26" s="814">
        <v>-10</v>
      </c>
      <c r="L26" s="813"/>
      <c r="M26" s="792">
        <v>7.7369439071566237E-3</v>
      </c>
      <c r="N26" s="792">
        <v>5.7581573896352545E-3</v>
      </c>
      <c r="O26" s="792">
        <v>-3.8167938931297218E-3</v>
      </c>
      <c r="P26" s="792">
        <v>-9.5785440613026518E-3</v>
      </c>
      <c r="Q26" s="812">
        <v>36</v>
      </c>
      <c r="R26" s="791">
        <v>32</v>
      </c>
      <c r="S26" s="811">
        <v>31</v>
      </c>
      <c r="T26" s="784"/>
      <c r="U26" s="822"/>
      <c r="V26" s="821"/>
      <c r="W26" s="821"/>
    </row>
    <row r="27" spans="1:23">
      <c r="A27" s="820" t="s">
        <v>785</v>
      </c>
      <c r="B27" s="817">
        <v>12128</v>
      </c>
      <c r="C27" s="824">
        <v>12192</v>
      </c>
      <c r="D27" s="823">
        <v>11736</v>
      </c>
      <c r="E27" s="823">
        <v>11553</v>
      </c>
      <c r="F27" s="823">
        <v>11259</v>
      </c>
      <c r="G27" s="815"/>
      <c r="H27" s="814">
        <v>64</v>
      </c>
      <c r="I27" s="814">
        <v>-456</v>
      </c>
      <c r="J27" s="814">
        <v>-183</v>
      </c>
      <c r="K27" s="814">
        <v>-294</v>
      </c>
      <c r="L27" s="813"/>
      <c r="M27" s="792">
        <v>5.2770448548813409E-3</v>
      </c>
      <c r="N27" s="792">
        <v>-3.7401574803149651E-2</v>
      </c>
      <c r="O27" s="792">
        <v>-1.5593047034764829E-2</v>
      </c>
      <c r="P27" s="792">
        <v>-2.5447935601142557E-2</v>
      </c>
      <c r="Q27" s="812">
        <v>15</v>
      </c>
      <c r="R27" s="791">
        <v>40</v>
      </c>
      <c r="S27" s="811">
        <v>38</v>
      </c>
      <c r="T27" s="784"/>
      <c r="U27" s="822"/>
      <c r="V27" s="821"/>
      <c r="W27" s="821"/>
    </row>
    <row r="28" spans="1:23">
      <c r="A28" s="820" t="s">
        <v>784</v>
      </c>
      <c r="B28" s="817">
        <v>4763</v>
      </c>
      <c r="C28" s="824">
        <v>4891</v>
      </c>
      <c r="D28" s="823">
        <v>4816</v>
      </c>
      <c r="E28" s="823">
        <v>4780</v>
      </c>
      <c r="F28" s="823">
        <v>4712</v>
      </c>
      <c r="G28" s="815"/>
      <c r="H28" s="814">
        <v>128</v>
      </c>
      <c r="I28" s="814">
        <v>-75</v>
      </c>
      <c r="J28" s="814">
        <v>-36</v>
      </c>
      <c r="K28" s="814">
        <v>-68</v>
      </c>
      <c r="L28" s="813"/>
      <c r="M28" s="792">
        <v>2.6873819021625112E-2</v>
      </c>
      <c r="N28" s="792">
        <v>-1.5334287466775676E-2</v>
      </c>
      <c r="O28" s="792">
        <v>-7.475083056478371E-3</v>
      </c>
      <c r="P28" s="792">
        <v>-1.4225941422594146E-2</v>
      </c>
      <c r="Q28" s="812">
        <v>22</v>
      </c>
      <c r="R28" s="791">
        <v>38</v>
      </c>
      <c r="S28" s="811">
        <v>35</v>
      </c>
      <c r="T28" s="784"/>
      <c r="U28" s="822"/>
      <c r="V28" s="821"/>
      <c r="W28" s="821"/>
    </row>
    <row r="29" spans="1:23">
      <c r="A29" s="820" t="s">
        <v>144</v>
      </c>
      <c r="B29" s="817">
        <v>291</v>
      </c>
      <c r="C29" s="824">
        <v>280</v>
      </c>
      <c r="D29" s="823">
        <v>274</v>
      </c>
      <c r="E29" s="823">
        <v>273</v>
      </c>
      <c r="F29" s="823">
        <v>274</v>
      </c>
      <c r="G29" s="815"/>
      <c r="H29" s="814">
        <v>-11</v>
      </c>
      <c r="I29" s="814">
        <v>-6</v>
      </c>
      <c r="J29" s="814">
        <v>-1</v>
      </c>
      <c r="K29" s="814">
        <v>1</v>
      </c>
      <c r="L29" s="813"/>
      <c r="M29" s="792">
        <v>-3.7800687285223344E-2</v>
      </c>
      <c r="N29" s="792">
        <v>-2.1428571428571463E-2</v>
      </c>
      <c r="O29" s="792">
        <v>-3.6496350364964014E-3</v>
      </c>
      <c r="P29" s="792">
        <v>3.66300366300365E-3</v>
      </c>
      <c r="Q29" s="812">
        <v>40</v>
      </c>
      <c r="R29" s="791">
        <v>29</v>
      </c>
      <c r="S29" s="811">
        <v>30</v>
      </c>
      <c r="T29" s="784"/>
      <c r="U29" s="822"/>
      <c r="V29" s="821"/>
      <c r="W29" s="821"/>
    </row>
    <row r="30" spans="1:23">
      <c r="A30" s="820" t="s">
        <v>783</v>
      </c>
      <c r="B30" s="817">
        <v>16983</v>
      </c>
      <c r="C30" s="824">
        <v>17840</v>
      </c>
      <c r="D30" s="823">
        <v>15991</v>
      </c>
      <c r="E30" s="823">
        <v>16165</v>
      </c>
      <c r="F30" s="823">
        <v>16257</v>
      </c>
      <c r="G30" s="815"/>
      <c r="H30" s="814">
        <v>857</v>
      </c>
      <c r="I30" s="814">
        <v>-1849</v>
      </c>
      <c r="J30" s="814">
        <v>174</v>
      </c>
      <c r="K30" s="814">
        <v>92</v>
      </c>
      <c r="L30" s="813"/>
      <c r="M30" s="792">
        <v>5.0462226932815213E-2</v>
      </c>
      <c r="N30" s="792">
        <v>-0.10364349775784754</v>
      </c>
      <c r="O30" s="792">
        <v>1.0881120630354513E-2</v>
      </c>
      <c r="P30" s="792">
        <v>5.6913083823073585E-3</v>
      </c>
      <c r="Q30" s="812">
        <v>13</v>
      </c>
      <c r="R30" s="791">
        <v>13</v>
      </c>
      <c r="S30" s="811">
        <v>20</v>
      </c>
      <c r="T30" s="784"/>
      <c r="U30" s="822"/>
      <c r="V30" s="821"/>
      <c r="W30" s="821"/>
    </row>
    <row r="31" spans="1:23">
      <c r="A31" s="820" t="s">
        <v>143</v>
      </c>
      <c r="B31" s="817">
        <v>492</v>
      </c>
      <c r="C31" s="824">
        <v>497</v>
      </c>
      <c r="D31" s="823">
        <v>494</v>
      </c>
      <c r="E31" s="823">
        <v>507</v>
      </c>
      <c r="F31" s="823">
        <v>520</v>
      </c>
      <c r="G31" s="815"/>
      <c r="H31" s="814">
        <v>5</v>
      </c>
      <c r="I31" s="814">
        <v>-3</v>
      </c>
      <c r="J31" s="814">
        <v>13</v>
      </c>
      <c r="K31" s="814">
        <v>13</v>
      </c>
      <c r="L31" s="813"/>
      <c r="M31" s="792">
        <v>1.0162601626016343E-2</v>
      </c>
      <c r="N31" s="792">
        <v>-6.0362173038229772E-3</v>
      </c>
      <c r="O31" s="792">
        <v>2.6315789473684292E-2</v>
      </c>
      <c r="P31" s="792">
        <v>2.564102564102555E-2</v>
      </c>
      <c r="Q31" s="812">
        <v>38</v>
      </c>
      <c r="R31" s="791">
        <v>27</v>
      </c>
      <c r="S31" s="811">
        <v>11</v>
      </c>
      <c r="T31" s="784"/>
      <c r="U31" s="822"/>
      <c r="V31" s="821"/>
      <c r="W31" s="821"/>
    </row>
    <row r="32" spans="1:23">
      <c r="A32" s="820" t="s">
        <v>142</v>
      </c>
      <c r="B32" s="817">
        <v>23600</v>
      </c>
      <c r="C32" s="824">
        <v>23047</v>
      </c>
      <c r="D32" s="823">
        <v>22845</v>
      </c>
      <c r="E32" s="823">
        <v>22401</v>
      </c>
      <c r="F32" s="823">
        <v>22111</v>
      </c>
      <c r="G32" s="815"/>
      <c r="H32" s="814">
        <v>-553</v>
      </c>
      <c r="I32" s="814">
        <v>-202</v>
      </c>
      <c r="J32" s="814">
        <v>-444</v>
      </c>
      <c r="K32" s="814">
        <v>-290</v>
      </c>
      <c r="L32" s="813"/>
      <c r="M32" s="792">
        <v>-2.3432203389830542E-2</v>
      </c>
      <c r="N32" s="792">
        <v>-8.7646982253655192E-3</v>
      </c>
      <c r="O32" s="792">
        <v>-1.9435325016414984E-2</v>
      </c>
      <c r="P32" s="792">
        <v>-1.2945850631668199E-2</v>
      </c>
      <c r="Q32" s="812">
        <v>10</v>
      </c>
      <c r="R32" s="791">
        <v>41</v>
      </c>
      <c r="S32" s="811">
        <v>39</v>
      </c>
      <c r="T32" s="784"/>
      <c r="U32" s="822"/>
      <c r="V32" s="821"/>
      <c r="W32" s="821"/>
    </row>
    <row r="33" spans="1:23">
      <c r="A33" s="820" t="s">
        <v>141</v>
      </c>
      <c r="B33" s="817">
        <v>2975</v>
      </c>
      <c r="C33" s="824">
        <v>2940</v>
      </c>
      <c r="D33" s="823">
        <v>2889</v>
      </c>
      <c r="E33" s="823">
        <v>2876</v>
      </c>
      <c r="F33" s="823">
        <v>2873</v>
      </c>
      <c r="G33" s="815"/>
      <c r="H33" s="814">
        <v>-35</v>
      </c>
      <c r="I33" s="814">
        <v>-51</v>
      </c>
      <c r="J33" s="814">
        <v>-13</v>
      </c>
      <c r="K33" s="814">
        <v>-3</v>
      </c>
      <c r="L33" s="813"/>
      <c r="M33" s="792">
        <v>-1.1764705882352899E-2</v>
      </c>
      <c r="N33" s="792">
        <v>-1.734693877551019E-2</v>
      </c>
      <c r="O33" s="792">
        <v>-4.499826929733497E-3</v>
      </c>
      <c r="P33" s="792">
        <v>-1.0431154381085328E-3</v>
      </c>
      <c r="Q33" s="812">
        <v>28</v>
      </c>
      <c r="R33" s="791">
        <v>34</v>
      </c>
      <c r="S33" s="811">
        <v>32</v>
      </c>
      <c r="T33" s="784"/>
      <c r="U33" s="822"/>
      <c r="V33" s="821"/>
      <c r="W33" s="821"/>
    </row>
    <row r="34" spans="1:23">
      <c r="A34" s="820" t="s">
        <v>139</v>
      </c>
      <c r="B34" s="817">
        <v>4520</v>
      </c>
      <c r="C34" s="824">
        <v>4513</v>
      </c>
      <c r="D34" s="823">
        <v>4560</v>
      </c>
      <c r="E34" s="823">
        <v>4538</v>
      </c>
      <c r="F34" s="823">
        <v>4514</v>
      </c>
      <c r="G34" s="815"/>
      <c r="H34" s="814">
        <v>-7</v>
      </c>
      <c r="I34" s="814">
        <v>47</v>
      </c>
      <c r="J34" s="814">
        <v>-22</v>
      </c>
      <c r="K34" s="814">
        <v>-24</v>
      </c>
      <c r="L34" s="813"/>
      <c r="M34" s="792">
        <v>-1.5486725663717005E-3</v>
      </c>
      <c r="N34" s="792">
        <v>1.0414358519831524E-2</v>
      </c>
      <c r="O34" s="792">
        <v>-4.8245614035087314E-3</v>
      </c>
      <c r="P34" s="792">
        <v>-5.2886734244160793E-3</v>
      </c>
      <c r="Q34" s="812">
        <v>23</v>
      </c>
      <c r="R34" s="791">
        <v>37</v>
      </c>
      <c r="S34" s="811">
        <v>33</v>
      </c>
      <c r="T34" s="784"/>
      <c r="U34" s="822"/>
      <c r="V34" s="821"/>
      <c r="W34" s="821"/>
    </row>
    <row r="35" spans="1:23">
      <c r="A35" s="820" t="s">
        <v>782</v>
      </c>
      <c r="B35" s="817">
        <v>3157</v>
      </c>
      <c r="C35" s="824">
        <v>3221</v>
      </c>
      <c r="D35" s="823">
        <v>3263</v>
      </c>
      <c r="E35" s="823">
        <v>3268</v>
      </c>
      <c r="F35" s="823">
        <v>3272</v>
      </c>
      <c r="G35" s="815"/>
      <c r="H35" s="814">
        <v>64</v>
      </c>
      <c r="I35" s="814">
        <v>42</v>
      </c>
      <c r="J35" s="814">
        <v>5</v>
      </c>
      <c r="K35" s="814">
        <v>4</v>
      </c>
      <c r="L35" s="813"/>
      <c r="M35" s="792">
        <v>2.0272410516313011E-2</v>
      </c>
      <c r="N35" s="792">
        <v>1.3039428748835791E-2</v>
      </c>
      <c r="O35" s="792">
        <v>1.5323322096230108E-3</v>
      </c>
      <c r="P35" s="792">
        <v>1.223990208078396E-3</v>
      </c>
      <c r="Q35" s="812">
        <v>25</v>
      </c>
      <c r="R35" s="791">
        <v>28</v>
      </c>
      <c r="S35" s="811">
        <v>28</v>
      </c>
      <c r="T35" s="784"/>
      <c r="U35" s="822"/>
      <c r="V35" s="821"/>
      <c r="W35" s="821"/>
    </row>
    <row r="36" spans="1:23">
      <c r="A36" s="820" t="s">
        <v>781</v>
      </c>
      <c r="B36" s="817">
        <v>1537</v>
      </c>
      <c r="C36" s="824">
        <v>1574</v>
      </c>
      <c r="D36" s="823">
        <v>1650</v>
      </c>
      <c r="E36" s="823">
        <v>1694</v>
      </c>
      <c r="F36" s="823">
        <v>1729</v>
      </c>
      <c r="G36" s="815"/>
      <c r="H36" s="814">
        <v>37</v>
      </c>
      <c r="I36" s="814">
        <v>76</v>
      </c>
      <c r="J36" s="814">
        <v>44</v>
      </c>
      <c r="K36" s="814">
        <v>35</v>
      </c>
      <c r="L36" s="813"/>
      <c r="M36" s="792">
        <v>2.407286922576457E-2</v>
      </c>
      <c r="N36" s="792">
        <v>4.8284625158830918E-2</v>
      </c>
      <c r="O36" s="792">
        <v>2.6666666666666616E-2</v>
      </c>
      <c r="P36" s="792">
        <v>2.0661157024793431E-2</v>
      </c>
      <c r="Q36" s="812">
        <v>32</v>
      </c>
      <c r="R36" s="791">
        <v>20</v>
      </c>
      <c r="S36" s="811">
        <v>10</v>
      </c>
      <c r="T36" s="784"/>
      <c r="U36" s="822"/>
      <c r="V36" s="821"/>
      <c r="W36" s="821"/>
    </row>
    <row r="37" spans="1:23">
      <c r="A37" s="820" t="s">
        <v>780</v>
      </c>
      <c r="B37" s="817">
        <v>258</v>
      </c>
      <c r="C37" s="824">
        <v>244</v>
      </c>
      <c r="D37" s="823">
        <v>239</v>
      </c>
      <c r="E37" s="823">
        <v>226</v>
      </c>
      <c r="F37" s="823">
        <v>226</v>
      </c>
      <c r="G37" s="815"/>
      <c r="H37" s="814">
        <v>-14</v>
      </c>
      <c r="I37" s="814">
        <v>-5</v>
      </c>
      <c r="J37" s="814">
        <v>-13</v>
      </c>
      <c r="K37" s="814">
        <v>0</v>
      </c>
      <c r="L37" s="813"/>
      <c r="M37" s="792">
        <v>-5.4263565891472854E-2</v>
      </c>
      <c r="N37" s="792">
        <v>-2.0491803278688492E-2</v>
      </c>
      <c r="O37" s="792">
        <v>-5.4393305439330519E-2</v>
      </c>
      <c r="P37" s="792">
        <v>0</v>
      </c>
      <c r="Q37" s="812">
        <v>41</v>
      </c>
      <c r="R37" s="791">
        <v>34</v>
      </c>
      <c r="S37" s="811">
        <v>42</v>
      </c>
      <c r="T37" s="784"/>
      <c r="U37" s="822"/>
      <c r="V37" s="821"/>
      <c r="W37" s="821"/>
    </row>
    <row r="38" spans="1:23">
      <c r="A38" s="820" t="s">
        <v>137</v>
      </c>
      <c r="B38" s="817">
        <v>13988</v>
      </c>
      <c r="C38" s="824">
        <v>14332</v>
      </c>
      <c r="D38" s="823">
        <v>16154</v>
      </c>
      <c r="E38" s="823">
        <v>16903</v>
      </c>
      <c r="F38" s="823">
        <v>17614</v>
      </c>
      <c r="G38" s="815"/>
      <c r="H38" s="814">
        <v>344</v>
      </c>
      <c r="I38" s="814">
        <v>1822</v>
      </c>
      <c r="J38" s="814">
        <v>749</v>
      </c>
      <c r="K38" s="814">
        <v>711</v>
      </c>
      <c r="L38" s="813"/>
      <c r="M38" s="792">
        <v>2.4592507863883339E-2</v>
      </c>
      <c r="N38" s="792">
        <v>0.12712810493999438</v>
      </c>
      <c r="O38" s="792">
        <v>4.6366225083570578E-2</v>
      </c>
      <c r="P38" s="792">
        <v>4.2063539016742535E-2</v>
      </c>
      <c r="Q38" s="812">
        <v>12</v>
      </c>
      <c r="R38" s="791">
        <v>5</v>
      </c>
      <c r="S38" s="811">
        <v>3</v>
      </c>
      <c r="T38" s="784"/>
      <c r="U38" s="822"/>
      <c r="V38" s="821"/>
      <c r="W38" s="821"/>
    </row>
    <row r="39" spans="1:23">
      <c r="A39" s="820" t="s">
        <v>136</v>
      </c>
      <c r="B39" s="817">
        <v>7287</v>
      </c>
      <c r="C39" s="824">
        <v>7034</v>
      </c>
      <c r="D39" s="823">
        <v>6986</v>
      </c>
      <c r="E39" s="823">
        <v>7069</v>
      </c>
      <c r="F39" s="823">
        <v>7163</v>
      </c>
      <c r="G39" s="815"/>
      <c r="H39" s="814">
        <v>-253</v>
      </c>
      <c r="I39" s="814">
        <v>-48</v>
      </c>
      <c r="J39" s="814">
        <v>83</v>
      </c>
      <c r="K39" s="814">
        <v>94</v>
      </c>
      <c r="L39" s="813"/>
      <c r="M39" s="792">
        <v>-3.4719363249622659E-2</v>
      </c>
      <c r="N39" s="792">
        <v>-6.8239977253340411E-3</v>
      </c>
      <c r="O39" s="792">
        <v>1.1880904666475844E-2</v>
      </c>
      <c r="P39" s="792">
        <v>1.3297496109775153E-2</v>
      </c>
      <c r="Q39" s="812">
        <v>17</v>
      </c>
      <c r="R39" s="791">
        <v>17</v>
      </c>
      <c r="S39" s="811">
        <v>17</v>
      </c>
      <c r="T39" s="784"/>
      <c r="U39" s="822"/>
      <c r="V39" s="821"/>
      <c r="W39" s="821"/>
    </row>
    <row r="40" spans="1:23">
      <c r="A40" s="820" t="s">
        <v>135</v>
      </c>
      <c r="B40" s="817">
        <v>6286</v>
      </c>
      <c r="C40" s="824">
        <v>6605</v>
      </c>
      <c r="D40" s="823">
        <v>6826</v>
      </c>
      <c r="E40" s="823">
        <v>7040</v>
      </c>
      <c r="F40" s="823">
        <v>7291</v>
      </c>
      <c r="G40" s="815"/>
      <c r="H40" s="814">
        <v>319</v>
      </c>
      <c r="I40" s="814">
        <v>221</v>
      </c>
      <c r="J40" s="814">
        <v>214</v>
      </c>
      <c r="K40" s="814">
        <v>251</v>
      </c>
      <c r="L40" s="813"/>
      <c r="M40" s="792">
        <v>5.0747693286668838E-2</v>
      </c>
      <c r="N40" s="792">
        <v>3.3459500378501206E-2</v>
      </c>
      <c r="O40" s="792">
        <v>3.1350717843539488E-2</v>
      </c>
      <c r="P40" s="792">
        <v>3.5653409090909083E-2</v>
      </c>
      <c r="Q40" s="812">
        <v>18</v>
      </c>
      <c r="R40" s="791">
        <v>11</v>
      </c>
      <c r="S40" s="811">
        <v>8</v>
      </c>
      <c r="T40" s="784"/>
      <c r="U40" s="822"/>
      <c r="V40" s="821"/>
      <c r="W40" s="821"/>
    </row>
    <row r="41" spans="1:23">
      <c r="A41" s="820" t="s">
        <v>57</v>
      </c>
      <c r="B41" s="817">
        <v>28167</v>
      </c>
      <c r="C41" s="824">
        <v>29355</v>
      </c>
      <c r="D41" s="823">
        <v>30015</v>
      </c>
      <c r="E41" s="823">
        <v>31074</v>
      </c>
      <c r="F41" s="823">
        <v>32530</v>
      </c>
      <c r="G41" s="815"/>
      <c r="H41" s="814">
        <v>1188</v>
      </c>
      <c r="I41" s="814">
        <v>660</v>
      </c>
      <c r="J41" s="814">
        <v>1059</v>
      </c>
      <c r="K41" s="814">
        <v>1456</v>
      </c>
      <c r="L41" s="813"/>
      <c r="M41" s="792">
        <v>4.2177015656619465E-2</v>
      </c>
      <c r="N41" s="792">
        <v>2.2483392948390302E-2</v>
      </c>
      <c r="O41" s="792">
        <v>3.5282358820589721E-2</v>
      </c>
      <c r="P41" s="792">
        <v>4.6855892385917475E-2</v>
      </c>
      <c r="Q41" s="812">
        <v>9</v>
      </c>
      <c r="R41" s="791">
        <v>3</v>
      </c>
      <c r="S41" s="811">
        <v>7</v>
      </c>
      <c r="T41" s="784"/>
      <c r="U41" s="822"/>
      <c r="V41" s="821"/>
      <c r="W41" s="821"/>
    </row>
    <row r="42" spans="1:23">
      <c r="A42" s="820" t="s">
        <v>134</v>
      </c>
      <c r="B42" s="817">
        <v>469</v>
      </c>
      <c r="C42" s="824">
        <v>450</v>
      </c>
      <c r="D42" s="823">
        <v>447</v>
      </c>
      <c r="E42" s="823">
        <v>444</v>
      </c>
      <c r="F42" s="823">
        <v>448</v>
      </c>
      <c r="G42" s="815"/>
      <c r="H42" s="814">
        <v>-19</v>
      </c>
      <c r="I42" s="814">
        <v>-3</v>
      </c>
      <c r="J42" s="814">
        <v>-3</v>
      </c>
      <c r="K42" s="814">
        <v>4</v>
      </c>
      <c r="L42" s="813"/>
      <c r="M42" s="792">
        <v>-4.051172707889128E-2</v>
      </c>
      <c r="N42" s="792">
        <v>-6.6666666666667096E-3</v>
      </c>
      <c r="O42" s="792">
        <v>-6.7114093959731447E-3</v>
      </c>
      <c r="P42" s="792">
        <v>9.009009009008917E-3</v>
      </c>
      <c r="Q42" s="812">
        <v>39</v>
      </c>
      <c r="R42" s="791">
        <v>30</v>
      </c>
      <c r="S42" s="811">
        <v>34</v>
      </c>
      <c r="T42" s="784"/>
      <c r="U42" s="822"/>
      <c r="V42" s="821"/>
      <c r="W42" s="821"/>
    </row>
    <row r="43" spans="1:23">
      <c r="A43" s="820" t="s">
        <v>133</v>
      </c>
      <c r="B43" s="817">
        <v>31184</v>
      </c>
      <c r="C43" s="824">
        <v>31445</v>
      </c>
      <c r="D43" s="823">
        <v>31957</v>
      </c>
      <c r="E43" s="823">
        <v>32171</v>
      </c>
      <c r="F43" s="823">
        <v>32324</v>
      </c>
      <c r="G43" s="815"/>
      <c r="H43" s="814">
        <v>261</v>
      </c>
      <c r="I43" s="814">
        <v>512</v>
      </c>
      <c r="J43" s="814">
        <v>214</v>
      </c>
      <c r="K43" s="814">
        <v>153</v>
      </c>
      <c r="L43" s="813"/>
      <c r="M43" s="792">
        <v>8.3696767573113728E-3</v>
      </c>
      <c r="N43" s="792">
        <v>1.6282397837493967E-2</v>
      </c>
      <c r="O43" s="792">
        <v>6.6964984197515065E-3</v>
      </c>
      <c r="P43" s="792">
        <v>4.7558360013677525E-3</v>
      </c>
      <c r="Q43" s="812">
        <v>8</v>
      </c>
      <c r="R43" s="791">
        <v>11</v>
      </c>
      <c r="S43" s="811">
        <v>24</v>
      </c>
      <c r="T43" s="784"/>
      <c r="U43" s="822"/>
      <c r="V43" s="821"/>
      <c r="W43" s="821"/>
    </row>
    <row r="44" spans="1:23">
      <c r="A44" s="820"/>
      <c r="B44" s="817"/>
      <c r="C44" s="816"/>
      <c r="D44" s="816"/>
      <c r="E44" s="816"/>
      <c r="F44" s="816"/>
      <c r="G44" s="815"/>
      <c r="H44" s="814"/>
      <c r="I44" s="814"/>
      <c r="J44" s="814"/>
      <c r="K44" s="814"/>
      <c r="L44" s="813"/>
      <c r="M44" s="792"/>
      <c r="N44" s="792"/>
      <c r="O44" s="792"/>
      <c r="P44" s="792"/>
      <c r="Q44" s="812"/>
      <c r="R44" s="791"/>
      <c r="S44" s="811"/>
      <c r="T44" s="784"/>
      <c r="U44" s="788"/>
      <c r="V44" s="788"/>
      <c r="W44" s="788"/>
    </row>
    <row r="45" spans="1:23">
      <c r="A45" s="818" t="s">
        <v>779</v>
      </c>
      <c r="B45" s="817">
        <v>67509</v>
      </c>
      <c r="C45" s="819">
        <v>71494</v>
      </c>
      <c r="D45" s="816">
        <v>75566</v>
      </c>
      <c r="E45" s="816">
        <v>78384</v>
      </c>
      <c r="F45" s="816">
        <v>81122</v>
      </c>
      <c r="G45" s="815"/>
      <c r="H45" s="814">
        <v>3985</v>
      </c>
      <c r="I45" s="814">
        <v>4072</v>
      </c>
      <c r="J45" s="814">
        <v>2818</v>
      </c>
      <c r="K45" s="814">
        <v>2738</v>
      </c>
      <c r="L45" s="813"/>
      <c r="M45" s="792">
        <v>5.9029166481506135E-2</v>
      </c>
      <c r="N45" s="792">
        <v>5.6955828461129565E-2</v>
      </c>
      <c r="O45" s="792">
        <v>3.7291903766244028E-2</v>
      </c>
      <c r="P45" s="792">
        <v>3.4930598081241104E-2</v>
      </c>
      <c r="Q45" s="812">
        <v>2</v>
      </c>
      <c r="R45" s="791">
        <v>1</v>
      </c>
      <c r="S45" s="811">
        <v>4</v>
      </c>
      <c r="T45" s="784"/>
      <c r="U45" s="788"/>
      <c r="V45" s="788"/>
      <c r="W45" s="788"/>
    </row>
    <row r="46" spans="1:23">
      <c r="A46" s="818"/>
      <c r="B46" s="817"/>
      <c r="C46" s="816"/>
      <c r="D46" s="816"/>
      <c r="E46" s="816"/>
      <c r="F46" s="816"/>
      <c r="G46" s="815"/>
      <c r="H46" s="814"/>
      <c r="I46" s="814"/>
      <c r="J46" s="814"/>
      <c r="K46" s="814"/>
      <c r="L46" s="813"/>
      <c r="M46" s="792"/>
      <c r="N46" s="792"/>
      <c r="O46" s="792"/>
      <c r="P46" s="792"/>
      <c r="Q46" s="812"/>
      <c r="R46" s="791"/>
      <c r="S46" s="811"/>
      <c r="T46" s="784"/>
      <c r="U46" s="788"/>
      <c r="V46" s="788"/>
      <c r="W46" s="788"/>
    </row>
    <row r="47" spans="1:23">
      <c r="A47" s="810" t="s">
        <v>14</v>
      </c>
      <c r="B47" s="809">
        <v>633896</v>
      </c>
      <c r="C47" s="808">
        <v>644476</v>
      </c>
      <c r="D47" s="807">
        <v>652347</v>
      </c>
      <c r="E47" s="807">
        <v>659438</v>
      </c>
      <c r="F47" s="806">
        <v>666188</v>
      </c>
      <c r="G47" s="805"/>
      <c r="H47" s="804">
        <v>10580</v>
      </c>
      <c r="I47" s="804">
        <v>7871</v>
      </c>
      <c r="J47" s="804">
        <v>7091</v>
      </c>
      <c r="K47" s="804">
        <v>6750</v>
      </c>
      <c r="L47" s="803"/>
      <c r="M47" s="802">
        <v>1.6690435024041772E-2</v>
      </c>
      <c r="N47" s="802">
        <v>1.2213022672682872E-2</v>
      </c>
      <c r="O47" s="802">
        <v>1.0869981773504067E-2</v>
      </c>
      <c r="P47" s="802">
        <v>1.0235988826849507E-2</v>
      </c>
      <c r="Q47" s="801"/>
      <c r="R47" s="800"/>
      <c r="S47" s="799"/>
      <c r="T47" s="784"/>
      <c r="U47" s="788"/>
      <c r="V47" s="788"/>
      <c r="W47" s="788"/>
    </row>
    <row r="48" spans="1:23">
      <c r="A48" s="798"/>
      <c r="B48" s="797"/>
      <c r="C48" s="797"/>
      <c r="D48" s="797"/>
      <c r="E48" s="797"/>
      <c r="F48" s="797"/>
      <c r="G48" s="797"/>
      <c r="H48" s="796"/>
      <c r="I48" s="796"/>
      <c r="J48" s="796"/>
      <c r="K48" s="796"/>
      <c r="L48" s="796"/>
      <c r="M48" s="795"/>
      <c r="N48" s="795"/>
      <c r="O48" s="795"/>
      <c r="P48" s="795"/>
      <c r="Q48" s="794"/>
      <c r="R48" s="794"/>
      <c r="S48" s="794"/>
      <c r="T48" s="784"/>
      <c r="U48" s="788"/>
      <c r="V48" s="788"/>
      <c r="W48" s="788"/>
    </row>
    <row r="49" spans="1:23">
      <c r="A49" s="1181" t="s">
        <v>778</v>
      </c>
      <c r="B49" s="1181"/>
      <c r="C49" s="1181"/>
      <c r="D49" s="1181"/>
      <c r="E49" s="1181"/>
      <c r="F49" s="1181"/>
      <c r="G49" s="1181"/>
      <c r="H49" s="1181"/>
      <c r="I49" s="1181"/>
      <c r="J49" s="1181"/>
      <c r="K49" s="1181"/>
      <c r="L49" s="1181"/>
      <c r="M49" s="1181"/>
      <c r="N49" s="1181"/>
      <c r="O49" s="1181"/>
      <c r="P49" s="1181"/>
      <c r="Q49" s="1181"/>
      <c r="R49" s="1181"/>
      <c r="S49" s="1181"/>
      <c r="T49" s="784"/>
      <c r="U49" s="788"/>
      <c r="V49" s="788"/>
      <c r="W49" s="788"/>
    </row>
    <row r="50" spans="1:23">
      <c r="A50" s="784"/>
      <c r="B50" s="793"/>
      <c r="C50" s="793"/>
      <c r="D50" s="793"/>
      <c r="E50" s="793"/>
      <c r="F50" s="793"/>
      <c r="G50" s="793"/>
      <c r="H50" s="793"/>
      <c r="I50" s="784"/>
      <c r="J50" s="784"/>
      <c r="K50" s="784"/>
      <c r="L50" s="784"/>
      <c r="M50" s="786"/>
      <c r="N50" s="786"/>
      <c r="O50" s="786"/>
      <c r="P50" s="786"/>
      <c r="Q50" s="786"/>
      <c r="R50" s="786"/>
      <c r="S50" s="786"/>
      <c r="T50" s="784"/>
      <c r="U50" s="788"/>
      <c r="V50" s="788"/>
      <c r="W50" s="788"/>
    </row>
    <row r="51" spans="1:23">
      <c r="U51" s="788"/>
      <c r="V51" s="788"/>
      <c r="W51" s="788"/>
    </row>
    <row r="52" spans="1:23">
      <c r="U52" s="788"/>
      <c r="V52" s="788"/>
      <c r="W52" s="788"/>
    </row>
    <row r="53" spans="1:23">
      <c r="U53" s="788"/>
      <c r="V53" s="788"/>
      <c r="W53" s="788"/>
    </row>
    <row r="54" spans="1:23">
      <c r="U54" s="788"/>
      <c r="V54" s="788"/>
      <c r="W54" s="788"/>
    </row>
    <row r="55" spans="1:23">
      <c r="U55" s="788"/>
      <c r="V55" s="788"/>
      <c r="W55" s="788"/>
    </row>
    <row r="56" spans="1:23">
      <c r="U56" s="788"/>
      <c r="V56" s="788"/>
      <c r="W56" s="788"/>
    </row>
    <row r="57" spans="1:23">
      <c r="U57" s="788"/>
      <c r="V57" s="788"/>
      <c r="W57" s="788"/>
    </row>
    <row r="58" spans="1:23">
      <c r="U58" s="788"/>
      <c r="V58" s="788"/>
      <c r="W58" s="788"/>
    </row>
    <row r="59" spans="1:23">
      <c r="U59" s="788"/>
      <c r="V59" s="788"/>
      <c r="W59" s="788"/>
    </row>
    <row r="60" spans="1:23">
      <c r="U60" s="788"/>
      <c r="V60" s="788"/>
      <c r="W60" s="788"/>
    </row>
    <row r="61" spans="1:23">
      <c r="U61" s="788"/>
      <c r="V61" s="788"/>
      <c r="W61" s="788"/>
    </row>
    <row r="62" spans="1:23">
      <c r="U62" s="788"/>
      <c r="V62" s="788"/>
      <c r="W62" s="788"/>
    </row>
    <row r="63" spans="1:23">
      <c r="U63" s="788"/>
      <c r="V63" s="788"/>
      <c r="W63" s="788"/>
    </row>
    <row r="64" spans="1:23">
      <c r="U64" s="788"/>
      <c r="V64" s="788"/>
      <c r="W64" s="788"/>
    </row>
    <row r="65" spans="21:23">
      <c r="U65" s="788"/>
      <c r="V65" s="788"/>
      <c r="W65" s="788"/>
    </row>
    <row r="66" spans="21:23">
      <c r="U66" s="788"/>
      <c r="V66" s="788"/>
      <c r="W66" s="788"/>
    </row>
    <row r="67" spans="21:23">
      <c r="U67" s="788"/>
      <c r="V67" s="788"/>
      <c r="W67" s="788"/>
    </row>
    <row r="68" spans="21:23">
      <c r="U68" s="788"/>
      <c r="V68" s="788"/>
      <c r="W68" s="788"/>
    </row>
    <row r="69" spans="21:23">
      <c r="U69" s="788"/>
      <c r="V69" s="788"/>
      <c r="W69" s="788"/>
    </row>
    <row r="70" spans="21:23">
      <c r="U70" s="788"/>
      <c r="V70" s="788"/>
      <c r="W70" s="788"/>
    </row>
    <row r="71" spans="21:23">
      <c r="U71" s="788"/>
      <c r="V71" s="788"/>
      <c r="W71" s="788"/>
    </row>
    <row r="72" spans="21:23">
      <c r="U72" s="788"/>
      <c r="V72" s="788"/>
      <c r="W72" s="788"/>
    </row>
    <row r="73" spans="21:23">
      <c r="U73" s="788"/>
      <c r="V73" s="788"/>
      <c r="W73" s="788"/>
    </row>
    <row r="74" spans="21:23">
      <c r="U74" s="788"/>
      <c r="V74" s="788"/>
      <c r="W74" s="788"/>
    </row>
    <row r="75" spans="21:23">
      <c r="U75" s="788"/>
      <c r="V75" s="788"/>
      <c r="W75" s="788"/>
    </row>
    <row r="76" spans="21:23">
      <c r="U76" s="788"/>
      <c r="V76" s="788"/>
      <c r="W76" s="788"/>
    </row>
    <row r="77" spans="21:23">
      <c r="U77" s="788"/>
      <c r="V77" s="788"/>
      <c r="W77" s="788"/>
    </row>
    <row r="78" spans="21:23">
      <c r="U78" s="788"/>
      <c r="V78" s="788"/>
      <c r="W78" s="788"/>
    </row>
    <row r="79" spans="21:23">
      <c r="U79" s="788"/>
      <c r="V79" s="788"/>
      <c r="W79" s="788"/>
    </row>
    <row r="80" spans="21:23">
      <c r="U80" s="788"/>
      <c r="V80" s="788"/>
      <c r="W80" s="788"/>
    </row>
    <row r="81" spans="21:23">
      <c r="U81" s="788"/>
      <c r="V81" s="788"/>
      <c r="W81" s="788"/>
    </row>
    <row r="82" spans="21:23">
      <c r="U82" s="788"/>
      <c r="V82" s="788"/>
      <c r="W82" s="788"/>
    </row>
    <row r="83" spans="21:23">
      <c r="U83" s="788"/>
      <c r="V83" s="788"/>
      <c r="W83" s="788"/>
    </row>
    <row r="84" spans="21:23">
      <c r="U84" s="788"/>
      <c r="V84" s="788"/>
      <c r="W84" s="788"/>
    </row>
    <row r="85" spans="21:23">
      <c r="U85" s="788"/>
      <c r="V85" s="788"/>
      <c r="W85" s="788"/>
    </row>
    <row r="86" spans="21:23">
      <c r="U86" s="788"/>
      <c r="V86" s="788"/>
      <c r="W86" s="788"/>
    </row>
    <row r="87" spans="21:23">
      <c r="U87" s="788"/>
      <c r="V87" s="788"/>
      <c r="W87" s="788"/>
    </row>
    <row r="88" spans="21:23">
      <c r="U88" s="788"/>
      <c r="V88" s="788"/>
      <c r="W88" s="788"/>
    </row>
    <row r="89" spans="21:23">
      <c r="U89" s="788"/>
      <c r="V89" s="788"/>
      <c r="W89" s="788"/>
    </row>
    <row r="90" spans="21:23">
      <c r="U90" s="788"/>
      <c r="V90" s="788"/>
      <c r="W90" s="788"/>
    </row>
    <row r="91" spans="21:23">
      <c r="U91" s="788"/>
      <c r="V91" s="788"/>
      <c r="W91" s="788"/>
    </row>
    <row r="92" spans="21:23">
      <c r="U92" s="788"/>
      <c r="V92" s="788"/>
      <c r="W92" s="788"/>
    </row>
    <row r="93" spans="21:23">
      <c r="U93" s="788"/>
      <c r="V93" s="788"/>
      <c r="W93" s="788"/>
    </row>
    <row r="94" spans="21:23">
      <c r="U94" s="788"/>
      <c r="V94" s="788"/>
      <c r="W94" s="788"/>
    </row>
    <row r="95" spans="21:23">
      <c r="U95" s="788"/>
      <c r="V95" s="788"/>
      <c r="W95" s="788"/>
    </row>
    <row r="96" spans="21:23">
      <c r="U96" s="788"/>
      <c r="V96" s="788"/>
      <c r="W96" s="788"/>
    </row>
    <row r="97" spans="21:23">
      <c r="U97" s="788"/>
      <c r="V97" s="788"/>
      <c r="W97" s="788"/>
    </row>
    <row r="98" spans="21:23">
      <c r="U98" s="788"/>
      <c r="V98" s="788"/>
      <c r="W98" s="788"/>
    </row>
    <row r="99" spans="21:23">
      <c r="U99" s="788"/>
      <c r="V99" s="788"/>
      <c r="W99" s="788"/>
    </row>
    <row r="100" spans="21:23">
      <c r="U100" s="788"/>
      <c r="V100" s="788"/>
      <c r="W100" s="788"/>
    </row>
    <row r="101" spans="21:23">
      <c r="U101" s="788"/>
      <c r="V101" s="788"/>
      <c r="W101" s="788"/>
    </row>
    <row r="102" spans="21:23">
      <c r="U102" s="788"/>
      <c r="V102" s="788"/>
      <c r="W102" s="788"/>
    </row>
    <row r="103" spans="21:23">
      <c r="U103" s="788"/>
      <c r="V103" s="788"/>
      <c r="W103" s="788"/>
    </row>
    <row r="104" spans="21:23">
      <c r="U104" s="788"/>
      <c r="V104" s="788"/>
      <c r="W104" s="788"/>
    </row>
    <row r="105" spans="21:23">
      <c r="U105" s="788"/>
      <c r="V105" s="788"/>
      <c r="W105" s="788"/>
    </row>
    <row r="106" spans="21:23">
      <c r="U106" s="788"/>
      <c r="V106" s="788"/>
      <c r="W106" s="788"/>
    </row>
    <row r="107" spans="21:23">
      <c r="U107" s="788"/>
      <c r="V107" s="788"/>
      <c r="W107" s="788"/>
    </row>
    <row r="108" spans="21:23">
      <c r="U108" s="788"/>
      <c r="V108" s="788"/>
      <c r="W108" s="788"/>
    </row>
    <row r="109" spans="21:23">
      <c r="U109" s="788"/>
      <c r="V109" s="788"/>
      <c r="W109" s="788"/>
    </row>
    <row r="110" spans="21:23">
      <c r="U110" s="788"/>
      <c r="V110" s="788"/>
      <c r="W110" s="788"/>
    </row>
    <row r="111" spans="21:23">
      <c r="U111" s="788"/>
      <c r="V111" s="788"/>
      <c r="W111" s="788"/>
    </row>
    <row r="112" spans="21:23">
      <c r="U112" s="788"/>
      <c r="V112" s="788"/>
      <c r="W112" s="788"/>
    </row>
    <row r="113" spans="21:23">
      <c r="U113" s="788"/>
      <c r="V113" s="788"/>
      <c r="W113" s="788"/>
    </row>
    <row r="114" spans="21:23">
      <c r="U114" s="788"/>
      <c r="V114" s="788"/>
      <c r="W114" s="788"/>
    </row>
    <row r="115" spans="21:23">
      <c r="U115" s="788"/>
      <c r="V115" s="788"/>
      <c r="W115" s="788"/>
    </row>
    <row r="116" spans="21:23">
      <c r="U116" s="788"/>
      <c r="V116" s="788"/>
      <c r="W116" s="788"/>
    </row>
    <row r="117" spans="21:23">
      <c r="U117" s="788"/>
      <c r="V117" s="788"/>
      <c r="W117" s="788"/>
    </row>
    <row r="118" spans="21:23">
      <c r="U118" s="788"/>
      <c r="V118" s="788"/>
      <c r="W118" s="788"/>
    </row>
    <row r="119" spans="21:23">
      <c r="U119" s="788"/>
      <c r="V119" s="788"/>
      <c r="W119" s="788"/>
    </row>
    <row r="120" spans="21:23">
      <c r="U120" s="788"/>
      <c r="V120" s="788"/>
      <c r="W120" s="788"/>
    </row>
    <row r="121" spans="21:23">
      <c r="U121" s="788"/>
      <c r="V121" s="788"/>
      <c r="W121" s="788"/>
    </row>
    <row r="122" spans="21:23">
      <c r="U122" s="788"/>
      <c r="V122" s="788"/>
      <c r="W122" s="788"/>
    </row>
    <row r="123" spans="21:23">
      <c r="U123" s="788"/>
      <c r="V123" s="788"/>
      <c r="W123" s="788"/>
    </row>
    <row r="124" spans="21:23">
      <c r="U124" s="788"/>
      <c r="V124" s="788"/>
      <c r="W124" s="788"/>
    </row>
    <row r="125" spans="21:23">
      <c r="U125" s="788"/>
      <c r="V125" s="788"/>
      <c r="W125" s="788"/>
    </row>
    <row r="126" spans="21:23">
      <c r="U126" s="788"/>
      <c r="V126" s="788"/>
      <c r="W126" s="788"/>
    </row>
    <row r="127" spans="21:23">
      <c r="U127" s="788"/>
      <c r="V127" s="788"/>
      <c r="W127" s="788"/>
    </row>
    <row r="128" spans="21:23">
      <c r="U128" s="788"/>
      <c r="V128" s="788"/>
      <c r="W128" s="788"/>
    </row>
    <row r="129" spans="21:23">
      <c r="U129" s="788"/>
      <c r="V129" s="788"/>
      <c r="W129" s="788"/>
    </row>
    <row r="130" spans="21:23">
      <c r="U130" s="788"/>
      <c r="V130" s="788"/>
      <c r="W130" s="788"/>
    </row>
    <row r="131" spans="21:23">
      <c r="U131" s="788"/>
      <c r="V131" s="788"/>
      <c r="W131" s="788"/>
    </row>
    <row r="132" spans="21:23">
      <c r="U132" s="788"/>
      <c r="V132" s="788"/>
      <c r="W132" s="788"/>
    </row>
    <row r="133" spans="21:23">
      <c r="U133" s="788"/>
      <c r="V133" s="788"/>
      <c r="W133" s="788"/>
    </row>
    <row r="134" spans="21:23">
      <c r="U134" s="788"/>
      <c r="V134" s="788"/>
      <c r="W134" s="788"/>
    </row>
    <row r="135" spans="21:23">
      <c r="U135" s="788"/>
      <c r="V135" s="788"/>
      <c r="W135" s="788"/>
    </row>
    <row r="136" spans="21:23">
      <c r="U136" s="788"/>
      <c r="V136" s="788"/>
      <c r="W136" s="788"/>
    </row>
    <row r="137" spans="21:23">
      <c r="U137" s="788"/>
      <c r="V137" s="788"/>
      <c r="W137" s="788"/>
    </row>
    <row r="138" spans="21:23">
      <c r="U138" s="788"/>
      <c r="V138" s="788"/>
      <c r="W138" s="788"/>
    </row>
    <row r="139" spans="21:23">
      <c r="U139" s="788"/>
      <c r="V139" s="788"/>
      <c r="W139" s="788"/>
    </row>
    <row r="140" spans="21:23">
      <c r="U140" s="788"/>
      <c r="V140" s="788"/>
      <c r="W140" s="788"/>
    </row>
    <row r="141" spans="21:23">
      <c r="U141" s="788"/>
      <c r="V141" s="788"/>
      <c r="W141" s="788"/>
    </row>
    <row r="142" spans="21:23">
      <c r="U142" s="788"/>
      <c r="V142" s="788"/>
      <c r="W142" s="788"/>
    </row>
    <row r="143" spans="21:23">
      <c r="U143" s="788"/>
      <c r="V143" s="788"/>
      <c r="W143" s="788"/>
    </row>
    <row r="144" spans="21:23">
      <c r="U144" s="788"/>
      <c r="V144" s="788"/>
      <c r="W144" s="788"/>
    </row>
    <row r="145" spans="21:23">
      <c r="U145" s="788"/>
      <c r="V145" s="788"/>
      <c r="W145" s="788"/>
    </row>
    <row r="146" spans="21:23">
      <c r="U146" s="788"/>
      <c r="V146" s="788"/>
      <c r="W146" s="788"/>
    </row>
    <row r="147" spans="21:23">
      <c r="U147" s="788"/>
      <c r="V147" s="788"/>
      <c r="W147" s="788"/>
    </row>
    <row r="148" spans="21:23">
      <c r="U148" s="788"/>
      <c r="V148" s="788"/>
      <c r="W148" s="788"/>
    </row>
    <row r="149" spans="21:23">
      <c r="U149" s="788"/>
      <c r="V149" s="788"/>
      <c r="W149" s="788"/>
    </row>
    <row r="150" spans="21:23">
      <c r="U150" s="788"/>
      <c r="V150" s="788"/>
      <c r="W150" s="788"/>
    </row>
    <row r="151" spans="21:23">
      <c r="U151" s="788"/>
      <c r="V151" s="788"/>
      <c r="W151" s="788"/>
    </row>
    <row r="152" spans="21:23">
      <c r="U152" s="788"/>
      <c r="V152" s="788"/>
      <c r="W152" s="788"/>
    </row>
    <row r="153" spans="21:23">
      <c r="U153" s="788"/>
      <c r="V153" s="788"/>
      <c r="W153" s="788"/>
    </row>
    <row r="154" spans="21:23">
      <c r="U154" s="788"/>
      <c r="V154" s="788"/>
      <c r="W154" s="788"/>
    </row>
    <row r="155" spans="21:23">
      <c r="U155" s="788"/>
      <c r="V155" s="788"/>
      <c r="W155" s="788"/>
    </row>
    <row r="156" spans="21:23">
      <c r="U156" s="788"/>
      <c r="V156" s="788"/>
      <c r="W156" s="788"/>
    </row>
    <row r="157" spans="21:23">
      <c r="U157" s="788"/>
      <c r="V157" s="788"/>
      <c r="W157" s="788"/>
    </row>
    <row r="158" spans="21:23">
      <c r="U158" s="788"/>
      <c r="V158" s="788"/>
      <c r="W158" s="788"/>
    </row>
    <row r="159" spans="21:23">
      <c r="U159" s="788"/>
      <c r="V159" s="788"/>
      <c r="W159" s="788"/>
    </row>
    <row r="160" spans="21:23">
      <c r="U160" s="788"/>
      <c r="V160" s="788"/>
      <c r="W160" s="788"/>
    </row>
    <row r="161" spans="21:23">
      <c r="U161" s="788"/>
      <c r="V161" s="788"/>
      <c r="W161" s="788"/>
    </row>
    <row r="162" spans="21:23">
      <c r="U162" s="788"/>
      <c r="V162" s="788"/>
      <c r="W162" s="788"/>
    </row>
    <row r="163" spans="21:23">
      <c r="U163" s="788"/>
      <c r="V163" s="788"/>
      <c r="W163" s="788"/>
    </row>
    <row r="164" spans="21:23">
      <c r="U164" s="788"/>
      <c r="V164" s="788"/>
      <c r="W164" s="788"/>
    </row>
    <row r="165" spans="21:23">
      <c r="U165" s="788"/>
      <c r="V165" s="788"/>
      <c r="W165" s="788"/>
    </row>
    <row r="166" spans="21:23">
      <c r="U166" s="788"/>
      <c r="V166" s="788"/>
      <c r="W166" s="788"/>
    </row>
    <row r="167" spans="21:23">
      <c r="U167" s="788"/>
      <c r="V167" s="788"/>
      <c r="W167" s="788"/>
    </row>
    <row r="168" spans="21:23">
      <c r="U168" s="788"/>
      <c r="V168" s="788"/>
      <c r="W168" s="788"/>
    </row>
    <row r="169" spans="21:23">
      <c r="U169" s="788"/>
      <c r="V169" s="788"/>
      <c r="W169" s="788"/>
    </row>
    <row r="170" spans="21:23">
      <c r="U170" s="788"/>
      <c r="V170" s="788"/>
      <c r="W170" s="788"/>
    </row>
    <row r="171" spans="21:23">
      <c r="U171" s="788"/>
      <c r="V171" s="788"/>
      <c r="W171" s="788"/>
    </row>
    <row r="172" spans="21:23">
      <c r="U172" s="788"/>
      <c r="V172" s="788"/>
      <c r="W172" s="788"/>
    </row>
    <row r="173" spans="21:23">
      <c r="U173" s="788"/>
      <c r="V173" s="788"/>
      <c r="W173" s="788"/>
    </row>
    <row r="174" spans="21:23">
      <c r="U174" s="788"/>
      <c r="V174" s="788"/>
      <c r="W174" s="788"/>
    </row>
    <row r="175" spans="21:23">
      <c r="U175" s="788"/>
      <c r="V175" s="788"/>
      <c r="W175" s="788"/>
    </row>
    <row r="176" spans="21:23">
      <c r="U176" s="788"/>
      <c r="V176" s="788"/>
      <c r="W176" s="788"/>
    </row>
    <row r="177" spans="21:23">
      <c r="U177" s="788"/>
      <c r="V177" s="788"/>
      <c r="W177" s="788"/>
    </row>
    <row r="178" spans="21:23">
      <c r="U178" s="788"/>
      <c r="V178" s="788"/>
      <c r="W178" s="788"/>
    </row>
    <row r="179" spans="21:23">
      <c r="U179" s="788"/>
      <c r="V179" s="788"/>
      <c r="W179" s="788"/>
    </row>
    <row r="180" spans="21:23">
      <c r="U180" s="788"/>
      <c r="V180" s="788"/>
      <c r="W180" s="788"/>
    </row>
    <row r="181" spans="21:23">
      <c r="U181" s="788"/>
      <c r="V181" s="788"/>
      <c r="W181" s="788"/>
    </row>
    <row r="182" spans="21:23">
      <c r="U182" s="788"/>
      <c r="V182" s="788"/>
      <c r="W182" s="788"/>
    </row>
    <row r="183" spans="21:23">
      <c r="U183" s="788"/>
      <c r="V183" s="788"/>
      <c r="W183" s="788"/>
    </row>
    <row r="184" spans="21:23">
      <c r="U184" s="788"/>
      <c r="V184" s="788"/>
      <c r="W184" s="788"/>
    </row>
    <row r="185" spans="21:23">
      <c r="U185" s="788"/>
      <c r="V185" s="788"/>
      <c r="W185" s="788"/>
    </row>
    <row r="186" spans="21:23">
      <c r="U186" s="788"/>
      <c r="V186" s="788"/>
      <c r="W186" s="788"/>
    </row>
    <row r="187" spans="21:23">
      <c r="U187" s="788"/>
      <c r="V187" s="788"/>
      <c r="W187" s="788"/>
    </row>
    <row r="188" spans="21:23">
      <c r="U188" s="788"/>
      <c r="V188" s="788"/>
      <c r="W188" s="788"/>
    </row>
    <row r="189" spans="21:23">
      <c r="U189" s="788"/>
      <c r="V189" s="788"/>
      <c r="W189" s="788"/>
    </row>
    <row r="190" spans="21:23">
      <c r="U190" s="788"/>
      <c r="V190" s="788"/>
      <c r="W190" s="788"/>
    </row>
    <row r="191" spans="21:23">
      <c r="U191" s="788"/>
      <c r="V191" s="788"/>
      <c r="W191" s="788"/>
    </row>
    <row r="192" spans="21:23">
      <c r="U192" s="788"/>
      <c r="V192" s="788"/>
      <c r="W192" s="788"/>
    </row>
    <row r="193" spans="21:23">
      <c r="U193" s="788"/>
      <c r="V193" s="788"/>
      <c r="W193" s="788"/>
    </row>
    <row r="194" spans="21:23">
      <c r="U194" s="788"/>
      <c r="V194" s="788"/>
      <c r="W194" s="788"/>
    </row>
    <row r="195" spans="21:23">
      <c r="U195" s="788"/>
      <c r="V195" s="788"/>
      <c r="W195" s="788"/>
    </row>
    <row r="196" spans="21:23">
      <c r="U196" s="788"/>
      <c r="V196" s="788"/>
      <c r="W196" s="788"/>
    </row>
    <row r="197" spans="21:23">
      <c r="U197" s="788"/>
      <c r="V197" s="788"/>
      <c r="W197" s="788"/>
    </row>
    <row r="198" spans="21:23">
      <c r="U198" s="788"/>
      <c r="V198" s="788"/>
      <c r="W198" s="788"/>
    </row>
    <row r="199" spans="21:23">
      <c r="U199" s="788"/>
      <c r="V199" s="788"/>
      <c r="W199" s="788"/>
    </row>
    <row r="200" spans="21:23">
      <c r="U200" s="788"/>
      <c r="V200" s="788"/>
      <c r="W200" s="788"/>
    </row>
    <row r="201" spans="21:23">
      <c r="U201" s="788"/>
      <c r="V201" s="788"/>
      <c r="W201" s="788"/>
    </row>
    <row r="202" spans="21:23">
      <c r="U202" s="788"/>
      <c r="V202" s="788"/>
      <c r="W202" s="788"/>
    </row>
    <row r="203" spans="21:23">
      <c r="U203" s="788"/>
      <c r="V203" s="788"/>
      <c r="W203" s="788"/>
    </row>
    <row r="204" spans="21:23">
      <c r="U204" s="788"/>
      <c r="V204" s="788"/>
      <c r="W204" s="788"/>
    </row>
    <row r="205" spans="21:23">
      <c r="U205" s="788"/>
      <c r="V205" s="788"/>
      <c r="W205" s="788"/>
    </row>
    <row r="206" spans="21:23">
      <c r="U206" s="788"/>
      <c r="V206" s="788"/>
      <c r="W206" s="788"/>
    </row>
    <row r="207" spans="21:23">
      <c r="U207" s="788"/>
      <c r="V207" s="788"/>
      <c r="W207" s="788"/>
    </row>
  </sheetData>
  <mergeCells count="10">
    <mergeCell ref="A1:A2"/>
    <mergeCell ref="A49:S49"/>
    <mergeCell ref="H1:K1"/>
    <mergeCell ref="M1:P1"/>
    <mergeCell ref="Q1:S1"/>
    <mergeCell ref="B1:B2"/>
    <mergeCell ref="C1:C2"/>
    <mergeCell ref="D1:D2"/>
    <mergeCell ref="E1:E2"/>
    <mergeCell ref="F1:F2"/>
  </mergeCells>
  <printOptions horizontalCentered="1"/>
  <pageMargins left="1" right="1" top="1" bottom="0.7" header="0.5" footer="0.5"/>
  <pageSetup scale="65" orientation="landscape" r:id="rId1"/>
  <headerFooter scaleWithDoc="0" alignWithMargins="0">
    <oddHeader>&amp;C&amp;"-,Bold"&amp;10Table 13.2
Fall Enrollment by District</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Q49"/>
  <sheetViews>
    <sheetView view="pageLayout" zoomScaleNormal="100" workbookViewId="0">
      <selection activeCell="H7" sqref="H7"/>
    </sheetView>
  </sheetViews>
  <sheetFormatPr defaultColWidth="9.140625" defaultRowHeight="12.75"/>
  <cols>
    <col min="1" max="1" width="16.140625" style="788" customWidth="1"/>
    <col min="2" max="2" width="10.140625" style="788" customWidth="1"/>
    <col min="3" max="3" width="8.28515625" style="788" customWidth="1"/>
    <col min="4" max="4" width="8.28515625" style="839" customWidth="1"/>
    <col min="5" max="5" width="8.28515625" style="788" customWidth="1"/>
    <col min="6" max="6" width="8.28515625" style="839" customWidth="1"/>
    <col min="7" max="7" width="8.28515625" style="788" customWidth="1"/>
    <col min="8" max="8" width="8.28515625" style="839" customWidth="1"/>
    <col min="9" max="9" width="8.28515625" style="788" customWidth="1"/>
    <col min="10" max="10" width="8.28515625" style="839" customWidth="1"/>
    <col min="11" max="11" width="7.5703125" style="788" bestFit="1" customWidth="1"/>
    <col min="12" max="12" width="8.28515625" style="839" customWidth="1"/>
    <col min="13" max="13" width="8.28515625" style="788" customWidth="1"/>
    <col min="14" max="14" width="5.5703125" style="839" bestFit="1" customWidth="1"/>
    <col min="15" max="15" width="8.28515625" style="788" customWidth="1"/>
    <col min="16" max="16" width="8.28515625" style="839" customWidth="1"/>
    <col min="17" max="16384" width="9.140625" style="788"/>
  </cols>
  <sheetData>
    <row r="1" spans="1:17" s="841" customFormat="1" ht="28.5" customHeight="1">
      <c r="A1" s="1149" t="s">
        <v>807</v>
      </c>
      <c r="B1" s="1644" t="s">
        <v>816</v>
      </c>
      <c r="C1" s="1645" t="s">
        <v>815</v>
      </c>
      <c r="D1" s="1646"/>
      <c r="E1" s="1647" t="s">
        <v>814</v>
      </c>
      <c r="F1" s="1648"/>
      <c r="G1" s="1647" t="s">
        <v>162</v>
      </c>
      <c r="H1" s="1648"/>
      <c r="I1" s="1647" t="s">
        <v>813</v>
      </c>
      <c r="J1" s="1648"/>
      <c r="K1" s="1647" t="s">
        <v>812</v>
      </c>
      <c r="L1" s="1648"/>
      <c r="M1" s="1647" t="s">
        <v>811</v>
      </c>
      <c r="N1" s="1648"/>
      <c r="O1" s="1647" t="s">
        <v>165</v>
      </c>
      <c r="P1" s="1649"/>
    </row>
    <row r="2" spans="1:17" s="829" customFormat="1" ht="14.25" customHeight="1">
      <c r="A2" s="1151"/>
      <c r="B2" s="1650" t="s">
        <v>810</v>
      </c>
      <c r="C2" s="1650" t="s">
        <v>470</v>
      </c>
      <c r="D2" s="1651" t="s">
        <v>809</v>
      </c>
      <c r="E2" s="1650" t="s">
        <v>470</v>
      </c>
      <c r="F2" s="1651" t="s">
        <v>809</v>
      </c>
      <c r="G2" s="1650" t="s">
        <v>470</v>
      </c>
      <c r="H2" s="1651" t="s">
        <v>809</v>
      </c>
      <c r="I2" s="1650" t="s">
        <v>470</v>
      </c>
      <c r="J2" s="1651" t="s">
        <v>809</v>
      </c>
      <c r="K2" s="1650" t="s">
        <v>470</v>
      </c>
      <c r="L2" s="1651" t="s">
        <v>809</v>
      </c>
      <c r="M2" s="1650" t="s">
        <v>470</v>
      </c>
      <c r="N2" s="1651" t="s">
        <v>809</v>
      </c>
      <c r="O2" s="1650" t="s">
        <v>470</v>
      </c>
      <c r="P2" s="1652" t="s">
        <v>809</v>
      </c>
    </row>
    <row r="3" spans="1:17">
      <c r="A3" s="1653" t="s">
        <v>14</v>
      </c>
      <c r="B3" s="1654">
        <v>659438</v>
      </c>
      <c r="C3" s="1654">
        <v>9227</v>
      </c>
      <c r="D3" s="1655">
        <v>1.3992217615606015E-2</v>
      </c>
      <c r="E3" s="1654">
        <v>6751</v>
      </c>
      <c r="F3" s="1655">
        <v>1.0237505269638692E-2</v>
      </c>
      <c r="G3" s="1654">
        <v>11067</v>
      </c>
      <c r="H3" s="1655">
        <v>1.678247234766574E-2</v>
      </c>
      <c r="I3" s="1654">
        <v>114006</v>
      </c>
      <c r="J3" s="1655">
        <v>0.1728835766213048</v>
      </c>
      <c r="K3" s="1654">
        <v>10444</v>
      </c>
      <c r="L3" s="1655">
        <v>1.5837728490017258E-2</v>
      </c>
      <c r="M3" s="1654">
        <v>18753</v>
      </c>
      <c r="N3" s="1655">
        <v>2.8437851625171737E-2</v>
      </c>
      <c r="O3" s="1654">
        <v>489190</v>
      </c>
      <c r="P3" s="1656">
        <v>0.74182864803059578</v>
      </c>
    </row>
    <row r="4" spans="1:17" ht="9.75" customHeight="1">
      <c r="A4" s="1657"/>
      <c r="B4" s="1658"/>
      <c r="C4" s="1658"/>
      <c r="D4" s="1659"/>
      <c r="E4" s="1658"/>
      <c r="F4" s="1659"/>
      <c r="G4" s="1658"/>
      <c r="H4" s="1659"/>
      <c r="I4" s="1658"/>
      <c r="J4" s="1659"/>
      <c r="K4" s="1658"/>
      <c r="L4" s="1659"/>
      <c r="M4" s="1658"/>
      <c r="N4" s="1659"/>
      <c r="O4" s="1658"/>
      <c r="P4" s="1660"/>
    </row>
    <row r="5" spans="1:17">
      <c r="A5" s="1661" t="s">
        <v>794</v>
      </c>
      <c r="B5" s="1662">
        <v>79748</v>
      </c>
      <c r="C5" s="1662">
        <v>551</v>
      </c>
      <c r="D5" s="1630">
        <v>6.9092641821738472E-3</v>
      </c>
      <c r="E5" s="1662">
        <v>218</v>
      </c>
      <c r="F5" s="1630">
        <v>2.7336108742538998E-3</v>
      </c>
      <c r="G5" s="1662">
        <v>618</v>
      </c>
      <c r="H5" s="1630">
        <v>7.7494106435271101E-3</v>
      </c>
      <c r="I5" s="1662">
        <v>9632</v>
      </c>
      <c r="J5" s="1630">
        <v>0.12078045844409892</v>
      </c>
      <c r="K5" s="1662">
        <v>950</v>
      </c>
      <c r="L5" s="1630">
        <v>1.1912524452023876E-2</v>
      </c>
      <c r="M5" s="1662">
        <v>3106</v>
      </c>
      <c r="N5" s="1630">
        <v>3.8947685208406482E-2</v>
      </c>
      <c r="O5" s="1662">
        <v>64673</v>
      </c>
      <c r="P5" s="1663">
        <v>0.81096704619551585</v>
      </c>
      <c r="Q5" s="840"/>
    </row>
    <row r="6" spans="1:17">
      <c r="A6" s="1661" t="s">
        <v>159</v>
      </c>
      <c r="B6" s="1662">
        <v>1527</v>
      </c>
      <c r="C6" s="1662">
        <v>2</v>
      </c>
      <c r="D6" s="1630">
        <v>1.3097576948264572E-3</v>
      </c>
      <c r="E6" s="1662">
        <v>7</v>
      </c>
      <c r="F6" s="1630">
        <v>4.5841519318926003E-3</v>
      </c>
      <c r="G6" s="1662">
        <v>6</v>
      </c>
      <c r="H6" s="1630">
        <v>3.929273084479371E-3</v>
      </c>
      <c r="I6" s="1662">
        <v>248</v>
      </c>
      <c r="J6" s="1630">
        <v>0.16240995415848067</v>
      </c>
      <c r="K6" s="1662">
        <v>15</v>
      </c>
      <c r="L6" s="1630">
        <v>9.823182711198428E-3</v>
      </c>
      <c r="M6" s="1662">
        <v>18</v>
      </c>
      <c r="N6" s="1630">
        <v>1.1787819253438114E-2</v>
      </c>
      <c r="O6" s="1662">
        <v>1231</v>
      </c>
      <c r="P6" s="1663">
        <v>0.80615586116568438</v>
      </c>
      <c r="Q6" s="840"/>
    </row>
    <row r="7" spans="1:17">
      <c r="A7" s="1661" t="s">
        <v>158</v>
      </c>
      <c r="B7" s="1662">
        <v>11770</v>
      </c>
      <c r="C7" s="1662">
        <v>52</v>
      </c>
      <c r="D7" s="1630">
        <v>4.4180118946474086E-3</v>
      </c>
      <c r="E7" s="1662">
        <v>76</v>
      </c>
      <c r="F7" s="1630">
        <v>6.4570943075615969E-3</v>
      </c>
      <c r="G7" s="1662">
        <v>57</v>
      </c>
      <c r="H7" s="1630">
        <v>4.8428207306711983E-3</v>
      </c>
      <c r="I7" s="1662">
        <v>1284</v>
      </c>
      <c r="J7" s="1630">
        <v>0.10909090909090909</v>
      </c>
      <c r="K7" s="1662">
        <v>56</v>
      </c>
      <c r="L7" s="1630">
        <v>4.7578589634664405E-3</v>
      </c>
      <c r="M7" s="1662">
        <v>176</v>
      </c>
      <c r="N7" s="1630">
        <v>1.4953271028037384E-2</v>
      </c>
      <c r="O7" s="1662">
        <v>10069</v>
      </c>
      <c r="P7" s="1663">
        <v>0.85548003398470684</v>
      </c>
      <c r="Q7" s="840"/>
    </row>
    <row r="8" spans="1:17">
      <c r="A8" s="1661" t="s">
        <v>157</v>
      </c>
      <c r="B8" s="1662">
        <v>18270</v>
      </c>
      <c r="C8" s="1662">
        <v>97</v>
      </c>
      <c r="D8" s="1630">
        <v>5.3092501368363441E-3</v>
      </c>
      <c r="E8" s="1662">
        <v>117</v>
      </c>
      <c r="F8" s="1630">
        <v>6.4039408866995075E-3</v>
      </c>
      <c r="G8" s="1662">
        <v>116</v>
      </c>
      <c r="H8" s="1630">
        <v>6.3492063492063492E-3</v>
      </c>
      <c r="I8" s="1662">
        <v>1744</v>
      </c>
      <c r="J8" s="1630">
        <v>9.5457033388067866E-2</v>
      </c>
      <c r="K8" s="1662">
        <v>86</v>
      </c>
      <c r="L8" s="1630">
        <v>4.707170224411604E-3</v>
      </c>
      <c r="M8" s="1662">
        <v>314</v>
      </c>
      <c r="N8" s="1630">
        <v>1.7186644772851669E-2</v>
      </c>
      <c r="O8" s="1662">
        <v>15796</v>
      </c>
      <c r="P8" s="1663">
        <v>0.86458675424192666</v>
      </c>
      <c r="Q8" s="840"/>
    </row>
    <row r="9" spans="1:17">
      <c r="A9" s="1661" t="s">
        <v>793</v>
      </c>
      <c r="B9" s="1662">
        <v>34134</v>
      </c>
      <c r="C9" s="1662">
        <v>553</v>
      </c>
      <c r="D9" s="1630">
        <v>1.6200855452041953E-2</v>
      </c>
      <c r="E9" s="1662">
        <v>154</v>
      </c>
      <c r="F9" s="1630">
        <v>4.511630632214215E-3</v>
      </c>
      <c r="G9" s="1662">
        <v>776</v>
      </c>
      <c r="H9" s="1630">
        <v>2.2733930977910589E-2</v>
      </c>
      <c r="I9" s="1662">
        <v>5693</v>
      </c>
      <c r="J9" s="1630">
        <v>0.16678385187789302</v>
      </c>
      <c r="K9" s="1662">
        <v>412</v>
      </c>
      <c r="L9" s="1630">
        <v>1.2070076756313353E-2</v>
      </c>
      <c r="M9" s="1662">
        <v>1637</v>
      </c>
      <c r="N9" s="1630">
        <v>4.7958047694380966E-2</v>
      </c>
      <c r="O9" s="1662">
        <v>24909</v>
      </c>
      <c r="P9" s="1663">
        <v>0.72974160660924592</v>
      </c>
      <c r="Q9" s="840"/>
    </row>
    <row r="10" spans="1:17">
      <c r="A10" s="1661" t="s">
        <v>156</v>
      </c>
      <c r="B10" s="1662">
        <v>3484</v>
      </c>
      <c r="C10" s="1662">
        <v>11</v>
      </c>
      <c r="D10" s="1630">
        <v>3.1572904707233064E-3</v>
      </c>
      <c r="E10" s="1662">
        <v>31</v>
      </c>
      <c r="F10" s="1630">
        <v>8.8978185993111372E-3</v>
      </c>
      <c r="G10" s="1662">
        <v>10</v>
      </c>
      <c r="H10" s="1630">
        <v>2.8702640642939152E-3</v>
      </c>
      <c r="I10" s="1662">
        <v>473</v>
      </c>
      <c r="J10" s="1630">
        <v>0.13576349024110218</v>
      </c>
      <c r="K10" s="1662">
        <v>7</v>
      </c>
      <c r="L10" s="1630">
        <v>2.0091848450057405E-3</v>
      </c>
      <c r="M10" s="1662">
        <v>29</v>
      </c>
      <c r="N10" s="1630">
        <v>8.3237657864523532E-3</v>
      </c>
      <c r="O10" s="1662">
        <v>2923</v>
      </c>
      <c r="P10" s="1663">
        <v>0.83897818599311136</v>
      </c>
      <c r="Q10" s="840"/>
    </row>
    <row r="11" spans="1:17">
      <c r="A11" s="1664" t="s">
        <v>155</v>
      </c>
      <c r="B11" s="1662">
        <v>178</v>
      </c>
      <c r="C11" s="1662">
        <v>2</v>
      </c>
      <c r="D11" s="1630">
        <v>1.1235955056179775E-2</v>
      </c>
      <c r="E11" s="1662">
        <v>2</v>
      </c>
      <c r="F11" s="1630">
        <v>1.1235955056179775E-2</v>
      </c>
      <c r="G11" s="1662">
        <v>0</v>
      </c>
      <c r="H11" s="1630">
        <v>0</v>
      </c>
      <c r="I11" s="1662">
        <v>7</v>
      </c>
      <c r="J11" s="1630">
        <v>3.9325842696629212E-2</v>
      </c>
      <c r="K11" s="1662">
        <v>2</v>
      </c>
      <c r="L11" s="1630">
        <v>1.1235955056179775E-2</v>
      </c>
      <c r="M11" s="1662">
        <v>5</v>
      </c>
      <c r="N11" s="1630">
        <v>2.8089887640449437E-2</v>
      </c>
      <c r="O11" s="1662">
        <v>160</v>
      </c>
      <c r="P11" s="1663">
        <v>0.898876404494382</v>
      </c>
      <c r="Q11" s="840"/>
    </row>
    <row r="12" spans="1:17">
      <c r="A12" s="1664" t="s">
        <v>154</v>
      </c>
      <c r="B12" s="1662">
        <v>72263</v>
      </c>
      <c r="C12" s="1662">
        <v>809</v>
      </c>
      <c r="D12" s="1630">
        <v>1.1195217469521054E-2</v>
      </c>
      <c r="E12" s="1662">
        <v>265</v>
      </c>
      <c r="F12" s="1630">
        <v>3.6671602341447214E-3</v>
      </c>
      <c r="G12" s="1662">
        <v>825</v>
      </c>
      <c r="H12" s="1630">
        <v>1.1416630917620359E-2</v>
      </c>
      <c r="I12" s="1662">
        <v>7414</v>
      </c>
      <c r="J12" s="1630">
        <v>0.10259745651301495</v>
      </c>
      <c r="K12" s="1662">
        <v>861</v>
      </c>
      <c r="L12" s="1630">
        <v>1.1914811175843793E-2</v>
      </c>
      <c r="M12" s="1662">
        <v>1980</v>
      </c>
      <c r="N12" s="1630">
        <v>2.739991420228886E-2</v>
      </c>
      <c r="O12" s="1662">
        <v>60109</v>
      </c>
      <c r="P12" s="1663">
        <v>0.8318088094875663</v>
      </c>
      <c r="Q12" s="840"/>
    </row>
    <row r="13" spans="1:17">
      <c r="A13" s="1664" t="s">
        <v>153</v>
      </c>
      <c r="B13" s="1662">
        <v>5142</v>
      </c>
      <c r="C13" s="1662">
        <v>23</v>
      </c>
      <c r="D13" s="1630">
        <v>4.4729677168416958E-3</v>
      </c>
      <c r="E13" s="1662">
        <v>334</v>
      </c>
      <c r="F13" s="1630">
        <v>6.4955270322831576E-2</v>
      </c>
      <c r="G13" s="1662">
        <v>11</v>
      </c>
      <c r="H13" s="1630">
        <v>2.1392454297938547E-3</v>
      </c>
      <c r="I13" s="1662">
        <v>363</v>
      </c>
      <c r="J13" s="1630">
        <v>7.0595099183197202E-2</v>
      </c>
      <c r="K13" s="1662">
        <v>17</v>
      </c>
      <c r="L13" s="1630">
        <v>3.3061065733177753E-3</v>
      </c>
      <c r="M13" s="1662">
        <v>157</v>
      </c>
      <c r="N13" s="1630">
        <v>3.0532866588875923E-2</v>
      </c>
      <c r="O13" s="1662">
        <v>4237</v>
      </c>
      <c r="P13" s="1663">
        <v>0.82399844418514201</v>
      </c>
      <c r="Q13" s="840"/>
    </row>
    <row r="14" spans="1:17">
      <c r="A14" s="1664" t="s">
        <v>152</v>
      </c>
      <c r="B14" s="1662">
        <v>2181</v>
      </c>
      <c r="C14" s="1662">
        <v>8</v>
      </c>
      <c r="D14" s="1630">
        <v>3.6680421824850985E-3</v>
      </c>
      <c r="E14" s="1662">
        <v>8</v>
      </c>
      <c r="F14" s="1630">
        <v>3.6680421824850985E-3</v>
      </c>
      <c r="G14" s="1662">
        <v>5</v>
      </c>
      <c r="H14" s="1630">
        <v>2.2925263640531865E-3</v>
      </c>
      <c r="I14" s="1662">
        <v>173</v>
      </c>
      <c r="J14" s="1630">
        <v>7.9321412196240254E-2</v>
      </c>
      <c r="K14" s="1662">
        <v>1</v>
      </c>
      <c r="L14" s="1630">
        <v>4.5850527281063731E-4</v>
      </c>
      <c r="M14" s="1662">
        <v>10</v>
      </c>
      <c r="N14" s="1630">
        <v>4.585052728106373E-3</v>
      </c>
      <c r="O14" s="1662">
        <v>1976</v>
      </c>
      <c r="P14" s="1663">
        <v>0.9060064190738194</v>
      </c>
      <c r="Q14" s="840"/>
    </row>
    <row r="15" spans="1:17">
      <c r="A15" s="1664" t="s">
        <v>151</v>
      </c>
      <c r="B15" s="1662">
        <v>899</v>
      </c>
      <c r="C15" s="1662">
        <v>2</v>
      </c>
      <c r="D15" s="1630">
        <v>2.2246941045606229E-3</v>
      </c>
      <c r="E15" s="1662">
        <v>17</v>
      </c>
      <c r="F15" s="1630">
        <v>1.8909899888765295E-2</v>
      </c>
      <c r="G15" s="1662">
        <v>4</v>
      </c>
      <c r="H15" s="1630">
        <v>4.4493882091212458E-3</v>
      </c>
      <c r="I15" s="1662">
        <v>75</v>
      </c>
      <c r="J15" s="1630">
        <v>8.3426028921023354E-2</v>
      </c>
      <c r="K15" s="1662">
        <v>1</v>
      </c>
      <c r="L15" s="1630">
        <v>1.1123470522803114E-3</v>
      </c>
      <c r="M15" s="1662">
        <v>7</v>
      </c>
      <c r="N15" s="1630">
        <v>7.7864293659621799E-3</v>
      </c>
      <c r="O15" s="1662">
        <v>793</v>
      </c>
      <c r="P15" s="1663">
        <v>0.88209121245828703</v>
      </c>
      <c r="Q15" s="840"/>
    </row>
    <row r="16" spans="1:17">
      <c r="A16" s="1664" t="s">
        <v>808</v>
      </c>
      <c r="B16" s="1662">
        <v>1520</v>
      </c>
      <c r="C16" s="1662">
        <v>6</v>
      </c>
      <c r="D16" s="1630">
        <v>3.9473684210526317E-3</v>
      </c>
      <c r="E16" s="1662">
        <v>80</v>
      </c>
      <c r="F16" s="1630">
        <v>5.2631578947368418E-2</v>
      </c>
      <c r="G16" s="1662">
        <v>12</v>
      </c>
      <c r="H16" s="1630">
        <v>7.8947368421052634E-3</v>
      </c>
      <c r="I16" s="1662">
        <v>266</v>
      </c>
      <c r="J16" s="1630">
        <v>0.17499999999999999</v>
      </c>
      <c r="K16" s="1662">
        <v>3</v>
      </c>
      <c r="L16" s="1630">
        <v>1.9736842105263159E-3</v>
      </c>
      <c r="M16" s="1662">
        <v>18</v>
      </c>
      <c r="N16" s="1630">
        <v>1.1842105263157895E-2</v>
      </c>
      <c r="O16" s="1662">
        <v>1135</v>
      </c>
      <c r="P16" s="1663">
        <v>0.74671052631578949</v>
      </c>
      <c r="Q16" s="840"/>
    </row>
    <row r="17" spans="1:17">
      <c r="A17" s="1664" t="s">
        <v>792</v>
      </c>
      <c r="B17" s="1662">
        <v>64281</v>
      </c>
      <c r="C17" s="1662">
        <v>2400</v>
      </c>
      <c r="D17" s="1630">
        <v>3.7336071311896209E-2</v>
      </c>
      <c r="E17" s="1662">
        <v>825</v>
      </c>
      <c r="F17" s="1630">
        <v>1.2834274513464321E-2</v>
      </c>
      <c r="G17" s="1662">
        <v>2892</v>
      </c>
      <c r="H17" s="1630">
        <v>4.498996593083493E-2</v>
      </c>
      <c r="I17" s="1662">
        <v>22213</v>
      </c>
      <c r="J17" s="1630">
        <v>0.34556089668797935</v>
      </c>
      <c r="K17" s="1662">
        <v>2874</v>
      </c>
      <c r="L17" s="1630">
        <v>4.4709945395995709E-2</v>
      </c>
      <c r="M17" s="1662">
        <v>777</v>
      </c>
      <c r="N17" s="1630">
        <v>1.2087553087226397E-2</v>
      </c>
      <c r="O17" s="1662">
        <v>32300</v>
      </c>
      <c r="P17" s="1663">
        <v>0.50248129307260314</v>
      </c>
      <c r="Q17" s="840"/>
    </row>
    <row r="18" spans="1:17">
      <c r="A18" s="1664" t="s">
        <v>149</v>
      </c>
      <c r="B18" s="1662">
        <v>9395</v>
      </c>
      <c r="C18" s="1662">
        <v>51</v>
      </c>
      <c r="D18" s="1630">
        <v>5.4284193720063861E-3</v>
      </c>
      <c r="E18" s="1662">
        <v>232</v>
      </c>
      <c r="F18" s="1630">
        <v>2.469398616285258E-2</v>
      </c>
      <c r="G18" s="1662">
        <v>59</v>
      </c>
      <c r="H18" s="1630">
        <v>6.2799361362426819E-3</v>
      </c>
      <c r="I18" s="1662">
        <v>905</v>
      </c>
      <c r="J18" s="1630">
        <v>9.6327833954230974E-2</v>
      </c>
      <c r="K18" s="1662">
        <v>49</v>
      </c>
      <c r="L18" s="1630">
        <v>5.2155401809473121E-3</v>
      </c>
      <c r="M18" s="1662">
        <v>229</v>
      </c>
      <c r="N18" s="1630">
        <v>2.4374667376263971E-2</v>
      </c>
      <c r="O18" s="1662">
        <v>7870</v>
      </c>
      <c r="P18" s="1663">
        <v>0.83767961681745606</v>
      </c>
      <c r="Q18" s="840"/>
    </row>
    <row r="19" spans="1:17">
      <c r="A19" s="1664" t="s">
        <v>791</v>
      </c>
      <c r="B19" s="1662">
        <v>54865</v>
      </c>
      <c r="C19" s="1662">
        <v>547</v>
      </c>
      <c r="D19" s="1630">
        <v>9.9699261824478264E-3</v>
      </c>
      <c r="E19" s="1662">
        <v>159</v>
      </c>
      <c r="F19" s="1630">
        <v>2.8980224186639933E-3</v>
      </c>
      <c r="G19" s="1662">
        <v>844</v>
      </c>
      <c r="H19" s="1630">
        <v>1.538321334183906E-2</v>
      </c>
      <c r="I19" s="1662">
        <v>8294</v>
      </c>
      <c r="J19" s="1630">
        <v>0.15117105622892554</v>
      </c>
      <c r="K19" s="1662">
        <v>960</v>
      </c>
      <c r="L19" s="1630">
        <v>1.749749384853732E-2</v>
      </c>
      <c r="M19" s="1662">
        <v>2197</v>
      </c>
      <c r="N19" s="1630">
        <v>4.0043743734621343E-2</v>
      </c>
      <c r="O19" s="1662">
        <v>41864</v>
      </c>
      <c r="P19" s="1663">
        <v>0.76303654424496492</v>
      </c>
      <c r="Q19" s="840"/>
    </row>
    <row r="20" spans="1:17">
      <c r="A20" s="1664" t="s">
        <v>148</v>
      </c>
      <c r="B20" s="1662">
        <v>2587</v>
      </c>
      <c r="C20" s="1662">
        <v>11</v>
      </c>
      <c r="D20" s="1630">
        <v>4.2520293776575182E-3</v>
      </c>
      <c r="E20" s="1662">
        <v>7</v>
      </c>
      <c r="F20" s="1630">
        <v>2.7058368766911482E-3</v>
      </c>
      <c r="G20" s="1662">
        <v>10</v>
      </c>
      <c r="H20" s="1630">
        <v>3.8654812524159259E-3</v>
      </c>
      <c r="I20" s="1662">
        <v>106</v>
      </c>
      <c r="J20" s="1630">
        <v>4.0974101275608812E-2</v>
      </c>
      <c r="K20" s="1662">
        <v>8</v>
      </c>
      <c r="L20" s="1630">
        <v>3.0923850019327404E-3</v>
      </c>
      <c r="M20" s="1662">
        <v>49</v>
      </c>
      <c r="N20" s="1630">
        <v>1.8940858136838035E-2</v>
      </c>
      <c r="O20" s="1662">
        <v>2396</v>
      </c>
      <c r="P20" s="1663">
        <v>0.92616930807885578</v>
      </c>
      <c r="Q20" s="840"/>
    </row>
    <row r="21" spans="1:17">
      <c r="A21" s="1664" t="s">
        <v>147</v>
      </c>
      <c r="B21" s="1662">
        <v>1269</v>
      </c>
      <c r="C21" s="1662">
        <v>3</v>
      </c>
      <c r="D21" s="1630">
        <v>2.3640661938534278E-3</v>
      </c>
      <c r="E21" s="1662">
        <v>26</v>
      </c>
      <c r="F21" s="1630">
        <v>2.048857368006304E-2</v>
      </c>
      <c r="G21" s="1662">
        <v>7</v>
      </c>
      <c r="H21" s="1630">
        <v>5.5161544523246652E-3</v>
      </c>
      <c r="I21" s="1662">
        <v>69</v>
      </c>
      <c r="J21" s="1630">
        <v>5.4373522458628844E-2</v>
      </c>
      <c r="K21" s="1662">
        <v>6</v>
      </c>
      <c r="L21" s="1630">
        <v>4.7281323877068557E-3</v>
      </c>
      <c r="M21" s="1662">
        <v>20</v>
      </c>
      <c r="N21" s="1630">
        <v>1.5760441292356184E-2</v>
      </c>
      <c r="O21" s="1662">
        <v>1138</v>
      </c>
      <c r="P21" s="1663">
        <v>0.89676910953506694</v>
      </c>
      <c r="Q21" s="840"/>
    </row>
    <row r="22" spans="1:17">
      <c r="A22" s="1664" t="s">
        <v>790</v>
      </c>
      <c r="B22" s="1662">
        <v>5569</v>
      </c>
      <c r="C22" s="1662">
        <v>112</v>
      </c>
      <c r="D22" s="1630">
        <v>2.0111330579996409E-2</v>
      </c>
      <c r="E22" s="1662">
        <v>84</v>
      </c>
      <c r="F22" s="1630">
        <v>1.5083497934997307E-2</v>
      </c>
      <c r="G22" s="1662">
        <v>185</v>
      </c>
      <c r="H22" s="1630">
        <v>3.3219608547315496E-2</v>
      </c>
      <c r="I22" s="1662">
        <v>1672</v>
      </c>
      <c r="J22" s="1630">
        <v>0.30023343508708922</v>
      </c>
      <c r="K22" s="1662">
        <v>74</v>
      </c>
      <c r="L22" s="1630">
        <v>1.3287843418926198E-2</v>
      </c>
      <c r="M22" s="1662">
        <v>106</v>
      </c>
      <c r="N22" s="1630">
        <v>1.9033937870353745E-2</v>
      </c>
      <c r="O22" s="1662">
        <v>3336</v>
      </c>
      <c r="P22" s="1663">
        <v>0.59903034656132159</v>
      </c>
      <c r="Q22" s="840"/>
    </row>
    <row r="23" spans="1:17">
      <c r="A23" s="1664" t="s">
        <v>146</v>
      </c>
      <c r="B23" s="1662">
        <v>2916</v>
      </c>
      <c r="C23" s="1662">
        <v>2</v>
      </c>
      <c r="D23" s="1630">
        <v>6.8587105624142656E-4</v>
      </c>
      <c r="E23" s="1662">
        <v>27</v>
      </c>
      <c r="F23" s="1630">
        <v>9.2592592592592587E-3</v>
      </c>
      <c r="G23" s="1662">
        <v>28</v>
      </c>
      <c r="H23" s="1630">
        <v>9.6021947873799734E-3</v>
      </c>
      <c r="I23" s="1662">
        <v>458</v>
      </c>
      <c r="J23" s="1630">
        <v>0.15706447187928668</v>
      </c>
      <c r="K23" s="1662">
        <v>2</v>
      </c>
      <c r="L23" s="1630">
        <v>6.8587105624142656E-4</v>
      </c>
      <c r="M23" s="1662">
        <v>66</v>
      </c>
      <c r="N23" s="1630">
        <v>2.2633744855967079E-2</v>
      </c>
      <c r="O23" s="1662">
        <v>2333</v>
      </c>
      <c r="P23" s="1663">
        <v>0.80006858710562412</v>
      </c>
      <c r="Q23" s="840"/>
    </row>
    <row r="24" spans="1:17">
      <c r="A24" s="1664" t="s">
        <v>145</v>
      </c>
      <c r="B24" s="1662">
        <v>3178</v>
      </c>
      <c r="C24" s="1662">
        <v>10</v>
      </c>
      <c r="D24" s="1630">
        <v>3.1466331025802393E-3</v>
      </c>
      <c r="E24" s="1662">
        <v>9</v>
      </c>
      <c r="F24" s="1630">
        <v>2.8319697923222154E-3</v>
      </c>
      <c r="G24" s="1662">
        <v>7</v>
      </c>
      <c r="H24" s="1630">
        <v>2.2026431718061676E-3</v>
      </c>
      <c r="I24" s="1662">
        <v>97</v>
      </c>
      <c r="J24" s="1630">
        <v>3.052234109502832E-2</v>
      </c>
      <c r="K24" s="1662">
        <v>10</v>
      </c>
      <c r="L24" s="1630">
        <v>3.1466331025802393E-3</v>
      </c>
      <c r="M24" s="1662">
        <v>42</v>
      </c>
      <c r="N24" s="1630">
        <v>1.3215859030837005E-2</v>
      </c>
      <c r="O24" s="1662">
        <v>3003</v>
      </c>
      <c r="P24" s="1663">
        <v>0.94493392070484583</v>
      </c>
      <c r="Q24" s="840"/>
    </row>
    <row r="25" spans="1:17">
      <c r="A25" s="1664" t="s">
        <v>789</v>
      </c>
      <c r="B25" s="1662">
        <v>6264</v>
      </c>
      <c r="C25" s="1662">
        <v>228</v>
      </c>
      <c r="D25" s="1630">
        <v>3.6398467432950193E-2</v>
      </c>
      <c r="E25" s="1662">
        <v>49</v>
      </c>
      <c r="F25" s="1630">
        <v>7.8224776500638565E-3</v>
      </c>
      <c r="G25" s="1662">
        <v>131</v>
      </c>
      <c r="H25" s="1630">
        <v>2.0913154533844187E-2</v>
      </c>
      <c r="I25" s="1662">
        <v>1244</v>
      </c>
      <c r="J25" s="1630">
        <v>0.19859514687100893</v>
      </c>
      <c r="K25" s="1662">
        <v>52</v>
      </c>
      <c r="L25" s="1630">
        <v>8.3014048531289911E-3</v>
      </c>
      <c r="M25" s="1662">
        <v>315</v>
      </c>
      <c r="N25" s="1630">
        <v>5.0287356321839081E-2</v>
      </c>
      <c r="O25" s="1662">
        <v>4245</v>
      </c>
      <c r="P25" s="1663">
        <v>0.67768199233716475</v>
      </c>
      <c r="Q25" s="840"/>
    </row>
    <row r="26" spans="1:17">
      <c r="A26" s="1664" t="s">
        <v>788</v>
      </c>
      <c r="B26" s="1662">
        <v>33117</v>
      </c>
      <c r="C26" s="1662">
        <v>202</v>
      </c>
      <c r="D26" s="1630">
        <v>6.0995863151855545E-3</v>
      </c>
      <c r="E26" s="1662">
        <v>120</v>
      </c>
      <c r="F26" s="1630">
        <v>3.6235166228825075E-3</v>
      </c>
      <c r="G26" s="1662">
        <v>130</v>
      </c>
      <c r="H26" s="1630">
        <v>3.9254763414560499E-3</v>
      </c>
      <c r="I26" s="1662">
        <v>4018</v>
      </c>
      <c r="J26" s="1630">
        <v>0.12132741492284929</v>
      </c>
      <c r="K26" s="1662">
        <v>260</v>
      </c>
      <c r="L26" s="1630">
        <v>7.8509526829120997E-3</v>
      </c>
      <c r="M26" s="1662">
        <v>715</v>
      </c>
      <c r="N26" s="1630">
        <v>2.1590119878008275E-2</v>
      </c>
      <c r="O26" s="1662">
        <v>27672</v>
      </c>
      <c r="P26" s="1663">
        <v>0.83558293323670618</v>
      </c>
      <c r="Q26" s="840"/>
    </row>
    <row r="27" spans="1:17">
      <c r="A27" s="1664" t="s">
        <v>787</v>
      </c>
      <c r="B27" s="1662">
        <v>2471</v>
      </c>
      <c r="C27" s="1662">
        <v>11</v>
      </c>
      <c r="D27" s="1630">
        <v>4.4516390125455283E-3</v>
      </c>
      <c r="E27" s="1662">
        <v>25</v>
      </c>
      <c r="F27" s="1630">
        <v>1.0117361392148928E-2</v>
      </c>
      <c r="G27" s="1662">
        <v>7</v>
      </c>
      <c r="H27" s="1630">
        <v>2.8328611898016999E-3</v>
      </c>
      <c r="I27" s="1662">
        <v>361</v>
      </c>
      <c r="J27" s="1630">
        <v>0.14609469850263052</v>
      </c>
      <c r="K27" s="1662">
        <v>9</v>
      </c>
      <c r="L27" s="1630">
        <v>3.6422501011736138E-3</v>
      </c>
      <c r="M27" s="1662">
        <v>54</v>
      </c>
      <c r="N27" s="1630">
        <v>2.1853500607041682E-2</v>
      </c>
      <c r="O27" s="1662">
        <v>2004</v>
      </c>
      <c r="P27" s="1663">
        <v>0.81100768919465804</v>
      </c>
      <c r="Q27" s="840"/>
    </row>
    <row r="28" spans="1:17">
      <c r="A28" s="1664" t="s">
        <v>786</v>
      </c>
      <c r="B28" s="1662">
        <v>1044</v>
      </c>
      <c r="C28" s="1662">
        <v>3</v>
      </c>
      <c r="D28" s="1630">
        <v>2.8735632183908046E-3</v>
      </c>
      <c r="E28" s="1662">
        <v>5</v>
      </c>
      <c r="F28" s="1630">
        <v>4.7892720306513406E-3</v>
      </c>
      <c r="G28" s="1662">
        <v>0</v>
      </c>
      <c r="H28" s="1630">
        <v>0</v>
      </c>
      <c r="I28" s="1662">
        <v>144</v>
      </c>
      <c r="J28" s="1630">
        <v>0.13793103448275862</v>
      </c>
      <c r="K28" s="1662">
        <v>1</v>
      </c>
      <c r="L28" s="1630">
        <v>9.5785440613026815E-4</v>
      </c>
      <c r="M28" s="1662">
        <v>12</v>
      </c>
      <c r="N28" s="1630">
        <v>1.1494252873563218E-2</v>
      </c>
      <c r="O28" s="1662">
        <v>879</v>
      </c>
      <c r="P28" s="1663">
        <v>0.84195402298850575</v>
      </c>
      <c r="Q28" s="840"/>
    </row>
    <row r="29" spans="1:17">
      <c r="A29" s="1664" t="s">
        <v>785</v>
      </c>
      <c r="B29" s="1662">
        <v>11553</v>
      </c>
      <c r="C29" s="1662">
        <v>219</v>
      </c>
      <c r="D29" s="1630">
        <v>1.8956115294728643E-2</v>
      </c>
      <c r="E29" s="1662">
        <v>98</v>
      </c>
      <c r="F29" s="1630">
        <v>8.482645200380853E-3</v>
      </c>
      <c r="G29" s="1662">
        <v>79</v>
      </c>
      <c r="H29" s="1630">
        <v>6.838050722755994E-3</v>
      </c>
      <c r="I29" s="1662">
        <v>5885</v>
      </c>
      <c r="J29" s="1630">
        <v>0.50939150004327882</v>
      </c>
      <c r="K29" s="1662">
        <v>49</v>
      </c>
      <c r="L29" s="1630">
        <v>4.2413226001904265E-3</v>
      </c>
      <c r="M29" s="1662">
        <v>300</v>
      </c>
      <c r="N29" s="1630">
        <v>2.5967281225655673E-2</v>
      </c>
      <c r="O29" s="1662">
        <v>4923</v>
      </c>
      <c r="P29" s="1663">
        <v>0.4261230849130096</v>
      </c>
      <c r="Q29" s="840"/>
    </row>
    <row r="30" spans="1:17">
      <c r="A30" s="1664" t="s">
        <v>784</v>
      </c>
      <c r="B30" s="1662">
        <v>4780</v>
      </c>
      <c r="C30" s="1662">
        <v>35</v>
      </c>
      <c r="D30" s="1630">
        <v>7.3221757322175732E-3</v>
      </c>
      <c r="E30" s="1662">
        <v>2</v>
      </c>
      <c r="F30" s="1630">
        <v>4.1841004184100416E-4</v>
      </c>
      <c r="G30" s="1662">
        <v>91</v>
      </c>
      <c r="H30" s="1630">
        <v>1.9037656903765691E-2</v>
      </c>
      <c r="I30" s="1662">
        <v>1011</v>
      </c>
      <c r="J30" s="1630">
        <v>0.21150627615062761</v>
      </c>
      <c r="K30" s="1662">
        <v>5</v>
      </c>
      <c r="L30" s="1630">
        <v>1.0460251046025104E-3</v>
      </c>
      <c r="M30" s="1662">
        <v>108</v>
      </c>
      <c r="N30" s="1630">
        <v>2.2594142259414227E-2</v>
      </c>
      <c r="O30" s="1662">
        <v>3528</v>
      </c>
      <c r="P30" s="1663">
        <v>0.73807531380753133</v>
      </c>
      <c r="Q30" s="840"/>
    </row>
    <row r="31" spans="1:17">
      <c r="A31" s="1664" t="s">
        <v>144</v>
      </c>
      <c r="B31" s="1662">
        <v>273</v>
      </c>
      <c r="C31" s="1662">
        <v>3</v>
      </c>
      <c r="D31" s="1630">
        <v>1.098901098901099E-2</v>
      </c>
      <c r="E31" s="1662">
        <v>1</v>
      </c>
      <c r="F31" s="1630">
        <v>3.663003663003663E-3</v>
      </c>
      <c r="G31" s="1662">
        <v>0</v>
      </c>
      <c r="H31" s="1630">
        <v>0</v>
      </c>
      <c r="I31" s="1662">
        <v>36</v>
      </c>
      <c r="J31" s="1630">
        <v>0.13186813186813187</v>
      </c>
      <c r="K31" s="1662">
        <v>0</v>
      </c>
      <c r="L31" s="1630">
        <v>0</v>
      </c>
      <c r="M31" s="1662">
        <v>0</v>
      </c>
      <c r="N31" s="1630">
        <v>0</v>
      </c>
      <c r="O31" s="1662">
        <v>233</v>
      </c>
      <c r="P31" s="1663">
        <v>0.85347985347985345</v>
      </c>
      <c r="Q31" s="840"/>
    </row>
    <row r="32" spans="1:17">
      <c r="A32" s="1664" t="s">
        <v>783</v>
      </c>
      <c r="B32" s="1662">
        <v>16165</v>
      </c>
      <c r="C32" s="1662">
        <v>173</v>
      </c>
      <c r="D32" s="1630">
        <v>1.0702134240643365E-2</v>
      </c>
      <c r="E32" s="1662">
        <v>126</v>
      </c>
      <c r="F32" s="1630">
        <v>7.7946180018558615E-3</v>
      </c>
      <c r="G32" s="1662">
        <v>274</v>
      </c>
      <c r="H32" s="1630">
        <v>1.695020105165481E-2</v>
      </c>
      <c r="I32" s="1662">
        <v>3845</v>
      </c>
      <c r="J32" s="1630">
        <v>0.23785957315187134</v>
      </c>
      <c r="K32" s="1662">
        <v>461</v>
      </c>
      <c r="L32" s="1630">
        <v>2.8518403959171049E-2</v>
      </c>
      <c r="M32" s="1662">
        <v>521</v>
      </c>
      <c r="N32" s="1630">
        <v>3.2230126817197648E-2</v>
      </c>
      <c r="O32" s="1662">
        <v>10765</v>
      </c>
      <c r="P32" s="1663">
        <v>0.66594494277760596</v>
      </c>
      <c r="Q32" s="840"/>
    </row>
    <row r="33" spans="1:17">
      <c r="A33" s="1664" t="s">
        <v>143</v>
      </c>
      <c r="B33" s="1662">
        <v>507</v>
      </c>
      <c r="C33" s="1662">
        <v>0</v>
      </c>
      <c r="D33" s="1630">
        <v>0</v>
      </c>
      <c r="E33" s="1662">
        <v>0</v>
      </c>
      <c r="F33" s="1630">
        <v>0</v>
      </c>
      <c r="G33" s="1662">
        <v>0</v>
      </c>
      <c r="H33" s="1630">
        <v>0</v>
      </c>
      <c r="I33" s="1662">
        <v>21</v>
      </c>
      <c r="J33" s="1630">
        <v>4.142011834319527E-2</v>
      </c>
      <c r="K33" s="1662">
        <v>0</v>
      </c>
      <c r="L33" s="1630">
        <v>0</v>
      </c>
      <c r="M33" s="1662">
        <v>13</v>
      </c>
      <c r="N33" s="1630">
        <v>2.564102564102564E-2</v>
      </c>
      <c r="O33" s="1662">
        <v>473</v>
      </c>
      <c r="P33" s="1663">
        <v>0.93293885601577908</v>
      </c>
      <c r="Q33" s="840"/>
    </row>
    <row r="34" spans="1:17">
      <c r="A34" s="1664" t="s">
        <v>142</v>
      </c>
      <c r="B34" s="1662">
        <v>22401</v>
      </c>
      <c r="C34" s="1662">
        <v>1055</v>
      </c>
      <c r="D34" s="1630">
        <v>4.7096111780724072E-2</v>
      </c>
      <c r="E34" s="1662">
        <v>280</v>
      </c>
      <c r="F34" s="1630">
        <v>1.249944198919691E-2</v>
      </c>
      <c r="G34" s="1662">
        <v>1049</v>
      </c>
      <c r="H34" s="1630">
        <v>4.6828266595241287E-2</v>
      </c>
      <c r="I34" s="1662">
        <v>8343</v>
      </c>
      <c r="J34" s="1630">
        <v>0.37243873041382081</v>
      </c>
      <c r="K34" s="1662">
        <v>1052</v>
      </c>
      <c r="L34" s="1630">
        <v>4.6962189187982679E-2</v>
      </c>
      <c r="M34" s="1662">
        <v>908</v>
      </c>
      <c r="N34" s="1630">
        <v>4.0533904736395697E-2</v>
      </c>
      <c r="O34" s="1662">
        <v>9714</v>
      </c>
      <c r="P34" s="1663">
        <v>0.43364135529663855</v>
      </c>
      <c r="Q34" s="840"/>
    </row>
    <row r="35" spans="1:17">
      <c r="A35" s="1664" t="s">
        <v>141</v>
      </c>
      <c r="B35" s="1662">
        <v>2876</v>
      </c>
      <c r="C35" s="1662">
        <v>6</v>
      </c>
      <c r="D35" s="1630">
        <v>2.086230876216968E-3</v>
      </c>
      <c r="E35" s="1662">
        <v>1542</v>
      </c>
      <c r="F35" s="1630">
        <v>0.53616133518776077</v>
      </c>
      <c r="G35" s="1662">
        <v>8</v>
      </c>
      <c r="H35" s="1630">
        <v>2.7816411682892906E-3</v>
      </c>
      <c r="I35" s="1662">
        <v>149</v>
      </c>
      <c r="J35" s="1630">
        <v>5.1808066759388038E-2</v>
      </c>
      <c r="K35" s="1662">
        <v>2</v>
      </c>
      <c r="L35" s="1630">
        <v>6.9541029207232264E-4</v>
      </c>
      <c r="M35" s="1662">
        <v>53</v>
      </c>
      <c r="N35" s="1630">
        <v>1.842837273991655E-2</v>
      </c>
      <c r="O35" s="1662">
        <v>1116</v>
      </c>
      <c r="P35" s="1663">
        <v>0.38803894297635605</v>
      </c>
      <c r="Q35" s="840"/>
    </row>
    <row r="36" spans="1:17">
      <c r="A36" s="1664" t="s">
        <v>139</v>
      </c>
      <c r="B36" s="1662">
        <v>4538</v>
      </c>
      <c r="C36" s="1662">
        <v>29</v>
      </c>
      <c r="D36" s="1630">
        <v>6.3904803878360511E-3</v>
      </c>
      <c r="E36" s="1662">
        <v>76</v>
      </c>
      <c r="F36" s="1630">
        <v>1.6747465843984136E-2</v>
      </c>
      <c r="G36" s="1662">
        <v>13</v>
      </c>
      <c r="H36" s="1630">
        <v>2.8646981048920227E-3</v>
      </c>
      <c r="I36" s="1662">
        <v>214</v>
      </c>
      <c r="J36" s="1630">
        <v>4.7157338034376377E-2</v>
      </c>
      <c r="K36" s="1662">
        <v>29</v>
      </c>
      <c r="L36" s="1630">
        <v>6.3904803878360511E-3</v>
      </c>
      <c r="M36" s="1662">
        <v>0</v>
      </c>
      <c r="N36" s="1630">
        <v>0</v>
      </c>
      <c r="O36" s="1662">
        <v>4177</v>
      </c>
      <c r="P36" s="1663">
        <v>0.92044953724107537</v>
      </c>
      <c r="Q36" s="840"/>
    </row>
    <row r="37" spans="1:17">
      <c r="A37" s="1664" t="s">
        <v>782</v>
      </c>
      <c r="B37" s="1662">
        <v>3268</v>
      </c>
      <c r="C37" s="1662">
        <v>26</v>
      </c>
      <c r="D37" s="1630">
        <v>7.9559363525091801E-3</v>
      </c>
      <c r="E37" s="1662">
        <v>42</v>
      </c>
      <c r="F37" s="1630">
        <v>1.2851897184822521E-2</v>
      </c>
      <c r="G37" s="1662">
        <v>7</v>
      </c>
      <c r="H37" s="1630">
        <v>2.1419828641370867E-3</v>
      </c>
      <c r="I37" s="1662">
        <v>329</v>
      </c>
      <c r="J37" s="1630">
        <v>0.10067319461444309</v>
      </c>
      <c r="K37" s="1662">
        <v>24</v>
      </c>
      <c r="L37" s="1630">
        <v>7.3439412484700125E-3</v>
      </c>
      <c r="M37" s="1662">
        <v>66</v>
      </c>
      <c r="N37" s="1630">
        <v>2.0195838433292534E-2</v>
      </c>
      <c r="O37" s="1662">
        <v>2774</v>
      </c>
      <c r="P37" s="1663">
        <v>0.84883720930232553</v>
      </c>
      <c r="Q37" s="840"/>
    </row>
    <row r="38" spans="1:17">
      <c r="A38" s="1664" t="s">
        <v>781</v>
      </c>
      <c r="B38" s="1662">
        <v>1694</v>
      </c>
      <c r="C38" s="1662">
        <v>3</v>
      </c>
      <c r="D38" s="1630">
        <v>1.7709563164108619E-3</v>
      </c>
      <c r="E38" s="1662">
        <v>6</v>
      </c>
      <c r="F38" s="1630">
        <v>3.5419126328217238E-3</v>
      </c>
      <c r="G38" s="1662">
        <v>2</v>
      </c>
      <c r="H38" s="1630">
        <v>1.1806375442739079E-3</v>
      </c>
      <c r="I38" s="1662">
        <v>177</v>
      </c>
      <c r="J38" s="1630">
        <v>0.10448642266824085</v>
      </c>
      <c r="K38" s="1662">
        <v>2</v>
      </c>
      <c r="L38" s="1630">
        <v>1.1806375442739079E-3</v>
      </c>
      <c r="M38" s="1662">
        <v>17</v>
      </c>
      <c r="N38" s="1630">
        <v>1.0035419126328217E-2</v>
      </c>
      <c r="O38" s="1662">
        <v>1487</v>
      </c>
      <c r="P38" s="1663">
        <v>0.87780401416765053</v>
      </c>
      <c r="Q38" s="840"/>
    </row>
    <row r="39" spans="1:17">
      <c r="A39" s="1664" t="s">
        <v>780</v>
      </c>
      <c r="B39" s="1662">
        <v>226</v>
      </c>
      <c r="C39" s="1662">
        <v>1</v>
      </c>
      <c r="D39" s="1630">
        <v>4.4247787610619468E-3</v>
      </c>
      <c r="E39" s="1662">
        <v>1</v>
      </c>
      <c r="F39" s="1630">
        <v>4.4247787610619468E-3</v>
      </c>
      <c r="G39" s="1662">
        <v>1</v>
      </c>
      <c r="H39" s="1630">
        <v>4.4247787610619468E-3</v>
      </c>
      <c r="I39" s="1662">
        <v>17</v>
      </c>
      <c r="J39" s="1630">
        <v>7.5221238938053103E-2</v>
      </c>
      <c r="K39" s="1662">
        <v>1</v>
      </c>
      <c r="L39" s="1630">
        <v>4.4247787610619468E-3</v>
      </c>
      <c r="M39" s="1662">
        <v>5</v>
      </c>
      <c r="N39" s="1630">
        <v>2.2123893805309734E-2</v>
      </c>
      <c r="O39" s="1662">
        <v>200</v>
      </c>
      <c r="P39" s="1663">
        <v>0.88495575221238942</v>
      </c>
      <c r="Q39" s="840"/>
    </row>
    <row r="40" spans="1:17">
      <c r="A40" s="1664" t="s">
        <v>137</v>
      </c>
      <c r="B40" s="1662">
        <v>16903</v>
      </c>
      <c r="C40" s="1662">
        <v>146</v>
      </c>
      <c r="D40" s="1630">
        <v>8.6375199668697871E-3</v>
      </c>
      <c r="E40" s="1662">
        <v>116</v>
      </c>
      <c r="F40" s="1630">
        <v>6.862687096965036E-3</v>
      </c>
      <c r="G40" s="1662">
        <v>94</v>
      </c>
      <c r="H40" s="1630">
        <v>5.5611429923682187E-3</v>
      </c>
      <c r="I40" s="1662">
        <v>2238</v>
      </c>
      <c r="J40" s="1630">
        <v>0.13240253209489439</v>
      </c>
      <c r="K40" s="1662">
        <v>152</v>
      </c>
      <c r="L40" s="1630">
        <v>8.9924865408507366E-3</v>
      </c>
      <c r="M40" s="1662">
        <v>305</v>
      </c>
      <c r="N40" s="1630">
        <v>1.8044134177364966E-2</v>
      </c>
      <c r="O40" s="1662">
        <v>13852</v>
      </c>
      <c r="P40" s="1663">
        <v>0.81949949713068682</v>
      </c>
      <c r="Q40" s="840"/>
    </row>
    <row r="41" spans="1:17">
      <c r="A41" s="1664" t="s">
        <v>136</v>
      </c>
      <c r="B41" s="1662">
        <v>7069</v>
      </c>
      <c r="C41" s="1662">
        <v>29</v>
      </c>
      <c r="D41" s="1630">
        <v>4.1024190125901827E-3</v>
      </c>
      <c r="E41" s="1662">
        <v>559</v>
      </c>
      <c r="F41" s="1630">
        <v>7.9077663035790072E-2</v>
      </c>
      <c r="G41" s="1662">
        <v>27</v>
      </c>
      <c r="H41" s="1630">
        <v>3.8194935634460318E-3</v>
      </c>
      <c r="I41" s="1662">
        <v>676</v>
      </c>
      <c r="J41" s="1630">
        <v>9.5628801810722877E-2</v>
      </c>
      <c r="K41" s="1662">
        <v>22</v>
      </c>
      <c r="L41" s="1630">
        <v>3.1121799405856559E-3</v>
      </c>
      <c r="M41" s="1662">
        <v>156</v>
      </c>
      <c r="N41" s="1630">
        <v>2.2068185033243742E-2</v>
      </c>
      <c r="O41" s="1662">
        <v>5600</v>
      </c>
      <c r="P41" s="1663">
        <v>0.79219125760362141</v>
      </c>
      <c r="Q41" s="840"/>
    </row>
    <row r="42" spans="1:17">
      <c r="A42" s="1664" t="s">
        <v>135</v>
      </c>
      <c r="B42" s="1662">
        <v>7040</v>
      </c>
      <c r="C42" s="1662">
        <v>30</v>
      </c>
      <c r="D42" s="1630">
        <v>4.261363636363636E-3</v>
      </c>
      <c r="E42" s="1662">
        <v>8</v>
      </c>
      <c r="F42" s="1630">
        <v>1.1363636363636363E-3</v>
      </c>
      <c r="G42" s="1662">
        <v>33</v>
      </c>
      <c r="H42" s="1630">
        <v>4.6874999999999998E-3</v>
      </c>
      <c r="I42" s="1662">
        <v>1368</v>
      </c>
      <c r="J42" s="1630">
        <v>0.19431818181818181</v>
      </c>
      <c r="K42" s="1662">
        <v>10</v>
      </c>
      <c r="L42" s="1630">
        <v>1.4204545454545455E-3</v>
      </c>
      <c r="M42" s="1662">
        <v>122</v>
      </c>
      <c r="N42" s="1630">
        <v>1.7329545454545455E-2</v>
      </c>
      <c r="O42" s="1662">
        <v>5469</v>
      </c>
      <c r="P42" s="1663">
        <v>0.77684659090909092</v>
      </c>
      <c r="Q42" s="840"/>
    </row>
    <row r="43" spans="1:17">
      <c r="A43" s="1664" t="s">
        <v>57</v>
      </c>
      <c r="B43" s="1662">
        <v>31074</v>
      </c>
      <c r="C43" s="1662">
        <v>253</v>
      </c>
      <c r="D43" s="1630">
        <v>8.1418549269485739E-3</v>
      </c>
      <c r="E43" s="1662">
        <v>498</v>
      </c>
      <c r="F43" s="1630">
        <v>1.6026259895732767E-2</v>
      </c>
      <c r="G43" s="1662">
        <v>232</v>
      </c>
      <c r="H43" s="1630">
        <v>7.4660487867670719E-3</v>
      </c>
      <c r="I43" s="1662">
        <v>4080</v>
      </c>
      <c r="J43" s="1630">
        <v>0.13129947866383471</v>
      </c>
      <c r="K43" s="1662">
        <v>568</v>
      </c>
      <c r="L43" s="1630">
        <v>1.8278947029671106E-2</v>
      </c>
      <c r="M43" s="1662">
        <v>584</v>
      </c>
      <c r="N43" s="1630">
        <v>1.8793846945999872E-2</v>
      </c>
      <c r="O43" s="1662">
        <v>24859</v>
      </c>
      <c r="P43" s="1663">
        <v>0.79999356375104591</v>
      </c>
      <c r="Q43" s="840"/>
    </row>
    <row r="44" spans="1:17">
      <c r="A44" s="1664" t="s">
        <v>134</v>
      </c>
      <c r="B44" s="1662">
        <v>444</v>
      </c>
      <c r="C44" s="1662">
        <v>0</v>
      </c>
      <c r="D44" s="1630">
        <v>0</v>
      </c>
      <c r="E44" s="1662">
        <v>2</v>
      </c>
      <c r="F44" s="1630">
        <v>4.5045045045045045E-3</v>
      </c>
      <c r="G44" s="1662">
        <v>6</v>
      </c>
      <c r="H44" s="1630">
        <v>1.3513513513513514E-2</v>
      </c>
      <c r="I44" s="1662">
        <v>37</v>
      </c>
      <c r="J44" s="1630">
        <v>8.3333333333333329E-2</v>
      </c>
      <c r="K44" s="1662">
        <v>2</v>
      </c>
      <c r="L44" s="1630">
        <v>4.5045045045045045E-3</v>
      </c>
      <c r="M44" s="1662">
        <v>8</v>
      </c>
      <c r="N44" s="1630">
        <v>1.8018018018018018E-2</v>
      </c>
      <c r="O44" s="1662">
        <v>389</v>
      </c>
      <c r="P44" s="1663">
        <v>0.87612612612612617</v>
      </c>
      <c r="Q44" s="840"/>
    </row>
    <row r="45" spans="1:17">
      <c r="A45" s="1664" t="s">
        <v>133</v>
      </c>
      <c r="B45" s="1662">
        <v>32171</v>
      </c>
      <c r="C45" s="1662">
        <v>299</v>
      </c>
      <c r="D45" s="1630">
        <v>9.294084734698952E-3</v>
      </c>
      <c r="E45" s="1662">
        <v>110</v>
      </c>
      <c r="F45" s="1630">
        <v>3.4192284977153336E-3</v>
      </c>
      <c r="G45" s="1662">
        <v>284</v>
      </c>
      <c r="H45" s="1630">
        <v>8.8278263031923154E-3</v>
      </c>
      <c r="I45" s="1662">
        <v>4069</v>
      </c>
      <c r="J45" s="1630">
        <v>0.12648037052003358</v>
      </c>
      <c r="K45" s="1662">
        <v>230</v>
      </c>
      <c r="L45" s="1630">
        <v>7.1492959497684253E-3</v>
      </c>
      <c r="M45" s="1662">
        <v>897</v>
      </c>
      <c r="N45" s="1630">
        <v>2.7882254204096856E-2</v>
      </c>
      <c r="O45" s="1662">
        <v>26282</v>
      </c>
      <c r="P45" s="1663">
        <v>0.8169469397904946</v>
      </c>
      <c r="Q45" s="840"/>
    </row>
    <row r="46" spans="1:17">
      <c r="A46" s="1665" t="s">
        <v>779</v>
      </c>
      <c r="B46" s="1666">
        <v>78384</v>
      </c>
      <c r="C46" s="1666">
        <v>1224</v>
      </c>
      <c r="D46" s="1637">
        <v>1.5615431720759338E-2</v>
      </c>
      <c r="E46" s="1666">
        <v>407</v>
      </c>
      <c r="F46" s="1637">
        <v>5.1923862012655643E-3</v>
      </c>
      <c r="G46" s="1666">
        <v>2127</v>
      </c>
      <c r="H46" s="1637">
        <v>2.7135639926515614E-2</v>
      </c>
      <c r="I46" s="1666">
        <v>14558</v>
      </c>
      <c r="J46" s="1637">
        <v>0.18572667891406411</v>
      </c>
      <c r="K46" s="1666">
        <v>1119</v>
      </c>
      <c r="L46" s="1637">
        <v>1.4275872627066748E-2</v>
      </c>
      <c r="M46" s="1666">
        <v>2651</v>
      </c>
      <c r="N46" s="1637">
        <v>3.3820677689324355E-2</v>
      </c>
      <c r="O46" s="1666">
        <v>56298</v>
      </c>
      <c r="P46" s="1667">
        <v>0.71823331292100434</v>
      </c>
      <c r="Q46" s="840"/>
    </row>
    <row r="47" spans="1:17">
      <c r="A47" s="1668"/>
      <c r="B47" s="1641"/>
      <c r="C47" s="1641"/>
      <c r="D47" s="758"/>
      <c r="E47" s="1641"/>
      <c r="F47" s="758"/>
      <c r="G47" s="1641"/>
      <c r="H47" s="758"/>
      <c r="I47" s="1641"/>
      <c r="J47" s="758"/>
      <c r="K47" s="1641"/>
      <c r="L47" s="758"/>
      <c r="M47" s="1641"/>
      <c r="N47" s="758"/>
      <c r="O47" s="1641"/>
      <c r="P47" s="758"/>
    </row>
    <row r="48" spans="1:17">
      <c r="A48" s="1669" t="s">
        <v>778</v>
      </c>
      <c r="B48" s="1669"/>
      <c r="C48" s="1669"/>
      <c r="D48" s="1669"/>
      <c r="E48" s="1669"/>
      <c r="F48" s="1669"/>
      <c r="G48" s="1669"/>
      <c r="H48" s="1669"/>
      <c r="I48" s="1669"/>
      <c r="J48" s="1669"/>
      <c r="K48" s="1669"/>
      <c r="L48" s="1669"/>
      <c r="M48" s="1669"/>
      <c r="N48" s="1669"/>
      <c r="O48" s="1669"/>
      <c r="P48" s="1669"/>
    </row>
    <row r="49" spans="1:16">
      <c r="A49" s="790"/>
      <c r="B49" s="790"/>
      <c r="C49" s="790"/>
      <c r="D49" s="791"/>
      <c r="E49" s="790"/>
      <c r="F49" s="791"/>
      <c r="G49" s="790"/>
      <c r="H49" s="791"/>
      <c r="I49" s="790"/>
      <c r="J49" s="791"/>
      <c r="K49" s="790"/>
      <c r="L49" s="791"/>
      <c r="M49" s="790"/>
      <c r="N49" s="791"/>
      <c r="O49" s="790"/>
      <c r="P49" s="791"/>
    </row>
  </sheetData>
  <mergeCells count="9">
    <mergeCell ref="A48:P48"/>
    <mergeCell ref="A1:A2"/>
    <mergeCell ref="C1:D1"/>
    <mergeCell ref="E1:F1"/>
    <mergeCell ref="G1:H1"/>
    <mergeCell ref="I1:J1"/>
    <mergeCell ref="K1:L1"/>
    <mergeCell ref="M1:N1"/>
    <mergeCell ref="O1:P1"/>
  </mergeCells>
  <printOptions horizontalCentered="1"/>
  <pageMargins left="1" right="1" top="1" bottom="0.7" header="0.5" footer="0.5"/>
  <pageSetup scale="80" orientation="landscape" r:id="rId1"/>
  <headerFooter scaleWithDoc="0" alignWithMargins="0">
    <oddHeader>&amp;C&amp;"-,Bold"&amp;10Table 13.3
Utah Public Education Enrollment by Race and Ethnicity</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N55"/>
  <sheetViews>
    <sheetView view="pageLayout" zoomScaleNormal="100" zoomScaleSheetLayoutView="85" workbookViewId="0">
      <selection activeCell="J1" sqref="J1"/>
    </sheetView>
  </sheetViews>
  <sheetFormatPr defaultColWidth="10.42578125" defaultRowHeight="12.75"/>
  <cols>
    <col min="1" max="1" width="15" style="788" customWidth="1"/>
    <col min="2" max="2" width="12.140625" style="842" customWidth="1"/>
    <col min="3" max="3" width="5.28515625" style="842" bestFit="1" customWidth="1"/>
    <col min="4" max="4" width="9.85546875" style="842" customWidth="1"/>
    <col min="5" max="5" width="5.28515625" style="842" bestFit="1" customWidth="1"/>
    <col min="6" max="6" width="8.28515625" style="842" bestFit="1" customWidth="1"/>
    <col min="7" max="7" width="5.28515625" style="842" bestFit="1" customWidth="1"/>
    <col min="8" max="8" width="12.42578125" style="842" customWidth="1"/>
    <col min="9" max="9" width="6.42578125" style="842" bestFit="1" customWidth="1"/>
    <col min="10" max="16384" width="10.42578125" style="788"/>
  </cols>
  <sheetData>
    <row r="1" spans="1:14" s="829" customFormat="1" ht="55.5" customHeight="1">
      <c r="A1" s="1670" t="s">
        <v>807</v>
      </c>
      <c r="B1" s="1671" t="s">
        <v>825</v>
      </c>
      <c r="C1" s="1672" t="s">
        <v>112</v>
      </c>
      <c r="D1" s="1673" t="s">
        <v>824</v>
      </c>
      <c r="E1" s="1672" t="s">
        <v>112</v>
      </c>
      <c r="F1" s="1674" t="s">
        <v>823</v>
      </c>
      <c r="G1" s="1672" t="s">
        <v>112</v>
      </c>
      <c r="H1" s="1675" t="s">
        <v>822</v>
      </c>
      <c r="I1" s="1672" t="s">
        <v>112</v>
      </c>
      <c r="J1" s="845"/>
    </row>
    <row r="2" spans="1:14">
      <c r="A2" s="552" t="s">
        <v>14</v>
      </c>
      <c r="B2" s="1676">
        <v>7771</v>
      </c>
      <c r="C2" s="1677"/>
      <c r="D2" s="1678">
        <v>0.87</v>
      </c>
      <c r="E2" s="748"/>
      <c r="F2" s="1481">
        <v>21.737004024221623</v>
      </c>
      <c r="G2" s="748"/>
      <c r="H2" s="1679">
        <v>0.3462433244482957</v>
      </c>
      <c r="I2" s="1680"/>
      <c r="J2" s="790"/>
    </row>
    <row r="3" spans="1:14">
      <c r="A3" s="548"/>
      <c r="B3" s="1681"/>
      <c r="C3" s="761"/>
      <c r="D3" s="1682"/>
      <c r="E3" s="759"/>
      <c r="F3" s="1683"/>
      <c r="G3" s="759"/>
      <c r="H3" s="1684"/>
      <c r="I3" s="1685"/>
      <c r="J3" s="790"/>
    </row>
    <row r="4" spans="1:14">
      <c r="A4" s="548" t="s">
        <v>794</v>
      </c>
      <c r="B4" s="1686">
        <v>6964</v>
      </c>
      <c r="C4" s="758">
        <v>39</v>
      </c>
      <c r="D4" s="1687">
        <v>0.92</v>
      </c>
      <c r="E4" s="738">
        <v>14</v>
      </c>
      <c r="F4" s="1454">
        <v>25.212446296219248</v>
      </c>
      <c r="G4" s="738">
        <v>1</v>
      </c>
      <c r="H4" s="1688">
        <v>0.27093908629441626</v>
      </c>
      <c r="I4" s="738">
        <v>35</v>
      </c>
      <c r="J4" s="790"/>
    </row>
    <row r="5" spans="1:14">
      <c r="A5" s="548" t="s">
        <v>159</v>
      </c>
      <c r="B5" s="1686">
        <v>9932</v>
      </c>
      <c r="C5" s="758">
        <v>14</v>
      </c>
      <c r="D5" s="1687">
        <v>0.85</v>
      </c>
      <c r="E5" s="738">
        <v>31</v>
      </c>
      <c r="F5" s="1454">
        <v>19.643312101910826</v>
      </c>
      <c r="G5" s="738">
        <v>23</v>
      </c>
      <c r="H5" s="1688">
        <v>0.4853990914990266</v>
      </c>
      <c r="I5" s="738">
        <v>9</v>
      </c>
      <c r="J5" s="790"/>
    </row>
    <row r="6" spans="1:14">
      <c r="A6" s="548" t="s">
        <v>158</v>
      </c>
      <c r="B6" s="1686">
        <v>7545</v>
      </c>
      <c r="C6" s="758">
        <v>34</v>
      </c>
      <c r="D6" s="1687">
        <v>0.84</v>
      </c>
      <c r="E6" s="738">
        <v>33</v>
      </c>
      <c r="F6" s="1454">
        <v>22.677146993383403</v>
      </c>
      <c r="G6" s="738">
        <v>9</v>
      </c>
      <c r="H6" s="1688">
        <v>0.3596573875802998</v>
      </c>
      <c r="I6" s="738">
        <v>26</v>
      </c>
      <c r="J6" s="790"/>
    </row>
    <row r="7" spans="1:14">
      <c r="A7" s="548" t="s">
        <v>157</v>
      </c>
      <c r="B7" s="1686">
        <v>8131</v>
      </c>
      <c r="C7" s="758">
        <v>28</v>
      </c>
      <c r="D7" s="1687">
        <v>0.95</v>
      </c>
      <c r="E7" s="738">
        <v>3</v>
      </c>
      <c r="F7" s="1454">
        <v>23.276622197714733</v>
      </c>
      <c r="G7" s="738">
        <v>6</v>
      </c>
      <c r="H7" s="1688">
        <v>0.27928130263896689</v>
      </c>
      <c r="I7" s="738">
        <v>34</v>
      </c>
      <c r="J7" s="790"/>
    </row>
    <row r="8" spans="1:14">
      <c r="A8" s="548" t="s">
        <v>793</v>
      </c>
      <c r="B8" s="1686">
        <v>8384</v>
      </c>
      <c r="C8" s="758">
        <v>24</v>
      </c>
      <c r="D8" s="1687">
        <v>0.89</v>
      </c>
      <c r="E8" s="738">
        <v>21</v>
      </c>
      <c r="F8" s="1454">
        <v>21.808635560803136</v>
      </c>
      <c r="G8" s="738">
        <v>12</v>
      </c>
      <c r="H8" s="1688">
        <v>0.25766244380874542</v>
      </c>
      <c r="I8" s="738">
        <v>36</v>
      </c>
      <c r="J8" s="790"/>
    </row>
    <row r="9" spans="1:14">
      <c r="A9" s="548" t="s">
        <v>156</v>
      </c>
      <c r="B9" s="1686">
        <v>9841</v>
      </c>
      <c r="C9" s="758">
        <v>16</v>
      </c>
      <c r="D9" s="1687">
        <v>0.95</v>
      </c>
      <c r="E9" s="738">
        <v>3</v>
      </c>
      <c r="F9" s="1454">
        <v>18.541790682805299</v>
      </c>
      <c r="G9" s="738">
        <v>30</v>
      </c>
      <c r="H9" s="1688">
        <v>0.44547498594716134</v>
      </c>
      <c r="I9" s="738">
        <v>18</v>
      </c>
      <c r="J9" s="790"/>
      <c r="N9" s="844"/>
    </row>
    <row r="10" spans="1:14">
      <c r="A10" s="548" t="s">
        <v>155</v>
      </c>
      <c r="B10" s="1686">
        <v>23875</v>
      </c>
      <c r="C10" s="758">
        <v>1</v>
      </c>
      <c r="D10" s="1687">
        <v>0.86</v>
      </c>
      <c r="E10" s="738">
        <v>29</v>
      </c>
      <c r="F10" s="1454">
        <v>9.4022640421082997</v>
      </c>
      <c r="G10" s="738">
        <v>42</v>
      </c>
      <c r="H10" s="1688">
        <v>0.20765027322404372</v>
      </c>
      <c r="I10" s="738">
        <v>39</v>
      </c>
      <c r="J10" s="790"/>
    </row>
    <row r="11" spans="1:14">
      <c r="A11" s="548" t="s">
        <v>154</v>
      </c>
      <c r="B11" s="1686">
        <v>7387</v>
      </c>
      <c r="C11" s="758">
        <v>35</v>
      </c>
      <c r="D11" s="1687">
        <v>0.95</v>
      </c>
      <c r="E11" s="738">
        <v>3</v>
      </c>
      <c r="F11" s="1454">
        <v>23.947322690456602</v>
      </c>
      <c r="G11" s="738">
        <v>3</v>
      </c>
      <c r="H11" s="1688">
        <v>0.22146693408353638</v>
      </c>
      <c r="I11" s="738">
        <v>37</v>
      </c>
      <c r="J11" s="790"/>
    </row>
    <row r="12" spans="1:14">
      <c r="A12" s="548" t="s">
        <v>153</v>
      </c>
      <c r="B12" s="1686">
        <v>8392</v>
      </c>
      <c r="C12" s="758">
        <v>23</v>
      </c>
      <c r="D12" s="1687">
        <v>0.88</v>
      </c>
      <c r="E12" s="738">
        <v>23</v>
      </c>
      <c r="F12" s="1454">
        <v>20.362559705036169</v>
      </c>
      <c r="G12" s="738">
        <v>20</v>
      </c>
      <c r="H12" s="1688">
        <v>0.39558767592240396</v>
      </c>
      <c r="I12" s="738">
        <v>23</v>
      </c>
      <c r="J12" s="790"/>
    </row>
    <row r="13" spans="1:14">
      <c r="A13" s="548" t="s">
        <v>152</v>
      </c>
      <c r="B13" s="1686">
        <v>11836</v>
      </c>
      <c r="C13" s="758">
        <v>9</v>
      </c>
      <c r="D13" s="1687">
        <v>0.94</v>
      </c>
      <c r="E13" s="738">
        <v>7</v>
      </c>
      <c r="F13" s="1454">
        <v>17.60282418937544</v>
      </c>
      <c r="G13" s="738">
        <v>33</v>
      </c>
      <c r="H13" s="1688">
        <v>0.48936170212765956</v>
      </c>
      <c r="I13" s="738">
        <v>8</v>
      </c>
      <c r="J13" s="790"/>
    </row>
    <row r="14" spans="1:14">
      <c r="A14" s="548" t="s">
        <v>151</v>
      </c>
      <c r="B14" s="1686">
        <v>11958</v>
      </c>
      <c r="C14" s="758">
        <v>8</v>
      </c>
      <c r="D14" s="1687">
        <v>0.93</v>
      </c>
      <c r="E14" s="738">
        <v>11</v>
      </c>
      <c r="F14" s="1454">
        <v>15.870521684475172</v>
      </c>
      <c r="G14" s="738">
        <v>35</v>
      </c>
      <c r="H14" s="1688">
        <v>0.47105788423153694</v>
      </c>
      <c r="I14" s="738">
        <v>13</v>
      </c>
      <c r="J14" s="790"/>
    </row>
    <row r="15" spans="1:14">
      <c r="A15" s="548" t="s">
        <v>150</v>
      </c>
      <c r="B15" s="1686">
        <v>11254</v>
      </c>
      <c r="C15" s="758">
        <v>11</v>
      </c>
      <c r="D15" s="1687">
        <v>0.83</v>
      </c>
      <c r="E15" s="738">
        <v>34</v>
      </c>
      <c r="F15" s="1454">
        <v>15.858249792058837</v>
      </c>
      <c r="G15" s="738">
        <v>36</v>
      </c>
      <c r="H15" s="1688">
        <v>0.46143527833668679</v>
      </c>
      <c r="I15" s="738">
        <v>14</v>
      </c>
      <c r="J15" s="790"/>
    </row>
    <row r="16" spans="1:14">
      <c r="A16" s="548" t="s">
        <v>792</v>
      </c>
      <c r="B16" s="1686">
        <v>8324</v>
      </c>
      <c r="C16" s="758">
        <v>25</v>
      </c>
      <c r="D16" s="1687">
        <v>0.76</v>
      </c>
      <c r="E16" s="738">
        <v>41</v>
      </c>
      <c r="F16" s="1454">
        <v>21.355670851702364</v>
      </c>
      <c r="G16" s="738">
        <v>15</v>
      </c>
      <c r="H16" s="1688">
        <v>0.48251006058461948</v>
      </c>
      <c r="I16" s="738">
        <v>11</v>
      </c>
      <c r="J16" s="790"/>
    </row>
    <row r="17" spans="1:10">
      <c r="A17" s="548" t="s">
        <v>149</v>
      </c>
      <c r="B17" s="1686">
        <v>7699</v>
      </c>
      <c r="C17" s="758">
        <v>32</v>
      </c>
      <c r="D17" s="1687">
        <v>0.9</v>
      </c>
      <c r="E17" s="738">
        <v>18</v>
      </c>
      <c r="F17" s="1454">
        <v>20.983779325513201</v>
      </c>
      <c r="G17" s="738">
        <v>17</v>
      </c>
      <c r="H17" s="1688">
        <v>0.44767874216509085</v>
      </c>
      <c r="I17" s="738">
        <v>17</v>
      </c>
      <c r="J17" s="790"/>
    </row>
    <row r="18" spans="1:10">
      <c r="A18" s="548" t="s">
        <v>791</v>
      </c>
      <c r="B18" s="1686">
        <v>6940</v>
      </c>
      <c r="C18" s="758">
        <v>40</v>
      </c>
      <c r="D18" s="1687">
        <v>0.87</v>
      </c>
      <c r="E18" s="738">
        <v>25</v>
      </c>
      <c r="F18" s="1454">
        <v>23.044198479840844</v>
      </c>
      <c r="G18" s="738">
        <v>7</v>
      </c>
      <c r="H18" s="1688">
        <v>0.21671042076861372</v>
      </c>
      <c r="I18" s="738">
        <v>38</v>
      </c>
      <c r="J18" s="790"/>
    </row>
    <row r="19" spans="1:10">
      <c r="A19" s="548" t="s">
        <v>148</v>
      </c>
      <c r="B19" s="1686">
        <v>7982</v>
      </c>
      <c r="C19" s="758">
        <v>30</v>
      </c>
      <c r="D19" s="1687">
        <v>0.97</v>
      </c>
      <c r="E19" s="738">
        <v>1</v>
      </c>
      <c r="F19" s="1454">
        <v>22.287431626166896</v>
      </c>
      <c r="G19" s="738">
        <v>11</v>
      </c>
      <c r="H19" s="1688">
        <v>0.34284597341673184</v>
      </c>
      <c r="I19" s="738">
        <v>28</v>
      </c>
      <c r="J19" s="790"/>
    </row>
    <row r="20" spans="1:10">
      <c r="A20" s="548" t="s">
        <v>147</v>
      </c>
      <c r="B20" s="1686">
        <v>11809</v>
      </c>
      <c r="C20" s="758">
        <v>10</v>
      </c>
      <c r="D20" s="1687">
        <v>0.95</v>
      </c>
      <c r="E20" s="738">
        <v>3</v>
      </c>
      <c r="F20" s="1454">
        <v>18.144809537656297</v>
      </c>
      <c r="G20" s="738">
        <v>32</v>
      </c>
      <c r="H20" s="1688">
        <v>0.42449286250939144</v>
      </c>
      <c r="I20" s="738">
        <v>21</v>
      </c>
      <c r="J20" s="790"/>
    </row>
    <row r="21" spans="1:10">
      <c r="A21" s="548" t="s">
        <v>790</v>
      </c>
      <c r="B21" s="1686">
        <v>8143</v>
      </c>
      <c r="C21" s="758">
        <v>27</v>
      </c>
      <c r="D21" s="1687">
        <v>0.85</v>
      </c>
      <c r="E21" s="738">
        <v>31</v>
      </c>
      <c r="F21" s="1454">
        <v>20.810436726594823</v>
      </c>
      <c r="G21" s="738">
        <v>18</v>
      </c>
      <c r="H21" s="1688">
        <v>0.56524761077324071</v>
      </c>
      <c r="I21" s="738">
        <v>4</v>
      </c>
      <c r="J21" s="790"/>
    </row>
    <row r="22" spans="1:10">
      <c r="A22" s="548" t="s">
        <v>146</v>
      </c>
      <c r="B22" s="1686">
        <v>11118</v>
      </c>
      <c r="C22" s="758">
        <v>12</v>
      </c>
      <c r="D22" s="1687">
        <v>0.91</v>
      </c>
      <c r="E22" s="738">
        <v>17</v>
      </c>
      <c r="F22" s="1454">
        <v>18.483058286449321</v>
      </c>
      <c r="G22" s="738">
        <v>31</v>
      </c>
      <c r="H22" s="1688">
        <v>0.51879947229551449</v>
      </c>
      <c r="I22" s="738">
        <v>7</v>
      </c>
      <c r="J22" s="790"/>
    </row>
    <row r="23" spans="1:10">
      <c r="A23" s="548" t="s">
        <v>145</v>
      </c>
      <c r="B23" s="1686">
        <v>6306</v>
      </c>
      <c r="C23" s="758">
        <v>42</v>
      </c>
      <c r="D23" s="1687">
        <v>0.93</v>
      </c>
      <c r="E23" s="738">
        <v>11</v>
      </c>
      <c r="F23" s="1454">
        <v>23.980178053603666</v>
      </c>
      <c r="G23" s="738">
        <v>2</v>
      </c>
      <c r="H23" s="1688">
        <v>0.13239074550128535</v>
      </c>
      <c r="I23" s="738">
        <v>42</v>
      </c>
      <c r="J23" s="790"/>
    </row>
    <row r="24" spans="1:10">
      <c r="A24" s="548" t="s">
        <v>789</v>
      </c>
      <c r="B24" s="1686">
        <v>7950</v>
      </c>
      <c r="C24" s="758">
        <v>31</v>
      </c>
      <c r="D24" s="1687">
        <v>0.8</v>
      </c>
      <c r="E24" s="738">
        <v>38</v>
      </c>
      <c r="F24" s="1454">
        <v>21.326131495623024</v>
      </c>
      <c r="G24" s="738">
        <v>16</v>
      </c>
      <c r="H24" s="1688">
        <v>0.34701434963740163</v>
      </c>
      <c r="I24" s="738">
        <v>27</v>
      </c>
      <c r="J24" s="790"/>
    </row>
    <row r="25" spans="1:10">
      <c r="A25" s="548" t="s">
        <v>788</v>
      </c>
      <c r="B25" s="1686">
        <v>7198</v>
      </c>
      <c r="C25" s="758">
        <v>37</v>
      </c>
      <c r="D25" s="1687">
        <v>0.9</v>
      </c>
      <c r="E25" s="738">
        <v>18</v>
      </c>
      <c r="F25" s="1454">
        <v>22.855431212536008</v>
      </c>
      <c r="G25" s="738">
        <v>8</v>
      </c>
      <c r="H25" s="1688">
        <v>0.31216396851329276</v>
      </c>
      <c r="I25" s="738">
        <v>31</v>
      </c>
      <c r="J25" s="790"/>
    </row>
    <row r="26" spans="1:10">
      <c r="A26" s="548" t="s">
        <v>821</v>
      </c>
      <c r="B26" s="1686">
        <v>8877</v>
      </c>
      <c r="C26" s="758">
        <v>21</v>
      </c>
      <c r="D26" s="1687">
        <v>0.76</v>
      </c>
      <c r="E26" s="738">
        <v>41</v>
      </c>
      <c r="F26" s="1454">
        <v>20.205536217470581</v>
      </c>
      <c r="G26" s="738">
        <v>21</v>
      </c>
      <c r="H26" s="1688">
        <v>0.54530059271803555</v>
      </c>
      <c r="I26" s="738">
        <v>6</v>
      </c>
      <c r="J26" s="790"/>
    </row>
    <row r="27" spans="1:10">
      <c r="A27" s="548" t="s">
        <v>820</v>
      </c>
      <c r="B27" s="1686">
        <v>10719</v>
      </c>
      <c r="C27" s="758">
        <v>13</v>
      </c>
      <c r="D27" s="1687">
        <v>0.97</v>
      </c>
      <c r="E27" s="738">
        <v>1</v>
      </c>
      <c r="F27" s="1454">
        <v>18.998241574968731</v>
      </c>
      <c r="G27" s="738">
        <v>29</v>
      </c>
      <c r="H27" s="1688">
        <v>0.2906220984215413</v>
      </c>
      <c r="I27" s="738">
        <v>33</v>
      </c>
      <c r="J27" s="790"/>
    </row>
    <row r="28" spans="1:10">
      <c r="A28" s="548" t="s">
        <v>785</v>
      </c>
      <c r="B28" s="1686">
        <v>8964</v>
      </c>
      <c r="C28" s="758">
        <v>20</v>
      </c>
      <c r="D28" s="1687">
        <v>0.77</v>
      </c>
      <c r="E28" s="738">
        <v>39</v>
      </c>
      <c r="F28" s="1454">
        <v>19.470689391877087</v>
      </c>
      <c r="G28" s="738">
        <v>25</v>
      </c>
      <c r="H28" s="1688">
        <v>0.76005035669324383</v>
      </c>
      <c r="I28" s="738">
        <v>1</v>
      </c>
      <c r="J28" s="790"/>
    </row>
    <row r="29" spans="1:10">
      <c r="A29" s="548" t="s">
        <v>784</v>
      </c>
      <c r="B29" s="1686">
        <v>13336</v>
      </c>
      <c r="C29" s="758">
        <v>6</v>
      </c>
      <c r="D29" s="1687">
        <v>0.94</v>
      </c>
      <c r="E29" s="738">
        <v>7</v>
      </c>
      <c r="F29" s="1454">
        <v>15.766226497537858</v>
      </c>
      <c r="G29" s="738">
        <v>37</v>
      </c>
      <c r="H29" s="1688">
        <v>0.20257493462080065</v>
      </c>
      <c r="I29" s="738">
        <v>40</v>
      </c>
      <c r="J29" s="790"/>
    </row>
    <row r="30" spans="1:10">
      <c r="A30" s="548" t="s">
        <v>144</v>
      </c>
      <c r="B30" s="1686">
        <v>18037</v>
      </c>
      <c r="C30" s="758">
        <v>2</v>
      </c>
      <c r="D30" s="1687">
        <v>0.93</v>
      </c>
      <c r="E30" s="738">
        <v>11</v>
      </c>
      <c r="F30" s="1454">
        <v>10.143419781526342</v>
      </c>
      <c r="G30" s="738">
        <v>41</v>
      </c>
      <c r="H30" s="1688">
        <v>0.66556291390728473</v>
      </c>
      <c r="I30" s="738">
        <v>3</v>
      </c>
      <c r="J30" s="790"/>
    </row>
    <row r="31" spans="1:10">
      <c r="A31" s="548" t="s">
        <v>783</v>
      </c>
      <c r="B31" s="1686">
        <v>8078</v>
      </c>
      <c r="C31" s="758">
        <v>29</v>
      </c>
      <c r="D31" s="1687">
        <v>0.86</v>
      </c>
      <c r="E31" s="738">
        <v>29</v>
      </c>
      <c r="F31" s="1454">
        <v>22.350810609892765</v>
      </c>
      <c r="G31" s="738">
        <v>10</v>
      </c>
      <c r="H31" s="1688">
        <v>0.45244234350379603</v>
      </c>
      <c r="I31" s="738">
        <v>15</v>
      </c>
      <c r="J31" s="790"/>
    </row>
    <row r="32" spans="1:10">
      <c r="A32" s="548" t="s">
        <v>143</v>
      </c>
      <c r="B32" s="1686">
        <v>15683</v>
      </c>
      <c r="C32" s="758">
        <v>4</v>
      </c>
      <c r="D32" s="1687">
        <v>0.94</v>
      </c>
      <c r="E32" s="738">
        <v>7</v>
      </c>
      <c r="F32" s="1454">
        <v>13.950861338604915</v>
      </c>
      <c r="G32" s="738">
        <v>39</v>
      </c>
      <c r="H32" s="1688">
        <v>0.42857142857142855</v>
      </c>
      <c r="I32" s="738">
        <v>20</v>
      </c>
      <c r="J32" s="790"/>
    </row>
    <row r="33" spans="1:10">
      <c r="A33" s="548" t="s">
        <v>142</v>
      </c>
      <c r="B33" s="1686">
        <v>9789</v>
      </c>
      <c r="C33" s="758">
        <v>17</v>
      </c>
      <c r="D33" s="1687">
        <v>0.77</v>
      </c>
      <c r="E33" s="738">
        <v>39</v>
      </c>
      <c r="F33" s="1454">
        <v>19.327831517994195</v>
      </c>
      <c r="G33" s="738">
        <v>27</v>
      </c>
      <c r="H33" s="1688">
        <v>0.56078189300411518</v>
      </c>
      <c r="I33" s="738">
        <v>5</v>
      </c>
      <c r="J33" s="790"/>
    </row>
    <row r="34" spans="1:10">
      <c r="A34" s="548" t="s">
        <v>141</v>
      </c>
      <c r="B34" s="1686">
        <v>13685</v>
      </c>
      <c r="C34" s="758">
        <v>5</v>
      </c>
      <c r="D34" s="1687">
        <v>0.92</v>
      </c>
      <c r="E34" s="738">
        <v>14</v>
      </c>
      <c r="F34" s="1454">
        <v>16.422943300256591</v>
      </c>
      <c r="G34" s="738">
        <v>34</v>
      </c>
      <c r="H34" s="1688">
        <v>0.69616519174041303</v>
      </c>
      <c r="I34" s="738">
        <v>2</v>
      </c>
      <c r="J34" s="790"/>
    </row>
    <row r="35" spans="1:10">
      <c r="A35" s="548" t="s">
        <v>139</v>
      </c>
      <c r="B35" s="1686">
        <v>8414</v>
      </c>
      <c r="C35" s="758">
        <v>22</v>
      </c>
      <c r="D35" s="1687">
        <v>0.83</v>
      </c>
      <c r="E35" s="738">
        <v>34</v>
      </c>
      <c r="F35" s="1454">
        <v>21.663133755952138</v>
      </c>
      <c r="G35" s="738">
        <v>14</v>
      </c>
      <c r="H35" s="1688">
        <v>0.45213454075032339</v>
      </c>
      <c r="I35" s="738">
        <v>16</v>
      </c>
      <c r="J35" s="790"/>
    </row>
    <row r="36" spans="1:10">
      <c r="A36" s="548" t="s">
        <v>819</v>
      </c>
      <c r="B36" s="1686">
        <v>9869</v>
      </c>
      <c r="C36" s="758">
        <v>15</v>
      </c>
      <c r="D36" s="1687">
        <v>0.87</v>
      </c>
      <c r="E36" s="738">
        <v>25</v>
      </c>
      <c r="F36" s="1454">
        <v>19.557676348995525</v>
      </c>
      <c r="G36" s="738">
        <v>24</v>
      </c>
      <c r="H36" s="1688">
        <v>0.48513251454427925</v>
      </c>
      <c r="I36" s="738">
        <v>10</v>
      </c>
      <c r="J36" s="790"/>
    </row>
    <row r="37" spans="1:10">
      <c r="A37" s="548" t="s">
        <v>818</v>
      </c>
      <c r="B37" s="1686">
        <v>9531</v>
      </c>
      <c r="C37" s="758">
        <v>18</v>
      </c>
      <c r="D37" s="1687">
        <v>0.9</v>
      </c>
      <c r="E37" s="738">
        <v>18</v>
      </c>
      <c r="F37" s="1454">
        <v>19.033877763028798</v>
      </c>
      <c r="G37" s="738">
        <v>28</v>
      </c>
      <c r="H37" s="1688">
        <v>0.18888888888888888</v>
      </c>
      <c r="I37" s="738">
        <v>41</v>
      </c>
      <c r="J37" s="790"/>
    </row>
    <row r="38" spans="1:10">
      <c r="A38" s="548" t="s">
        <v>780</v>
      </c>
      <c r="B38" s="1686">
        <v>16962</v>
      </c>
      <c r="C38" s="758">
        <v>3</v>
      </c>
      <c r="D38" s="1687">
        <v>0.88</v>
      </c>
      <c r="E38" s="738">
        <v>23</v>
      </c>
      <c r="F38" s="1454">
        <v>12.868141926452378</v>
      </c>
      <c r="G38" s="738">
        <v>40</v>
      </c>
      <c r="H38" s="1688">
        <v>0.37387387387387389</v>
      </c>
      <c r="I38" s="738">
        <v>24</v>
      </c>
      <c r="J38" s="790"/>
    </row>
    <row r="39" spans="1:10">
      <c r="A39" s="548" t="s">
        <v>137</v>
      </c>
      <c r="B39" s="1686">
        <v>7133</v>
      </c>
      <c r="C39" s="758">
        <v>38</v>
      </c>
      <c r="D39" s="1687">
        <v>0.87</v>
      </c>
      <c r="E39" s="738">
        <v>25</v>
      </c>
      <c r="F39" s="1454">
        <v>23.802425365142732</v>
      </c>
      <c r="G39" s="738">
        <v>4</v>
      </c>
      <c r="H39" s="1688">
        <v>0.36102875267186102</v>
      </c>
      <c r="I39" s="738">
        <v>25</v>
      </c>
      <c r="J39" s="790"/>
    </row>
    <row r="40" spans="1:10">
      <c r="A40" s="548" t="s">
        <v>136</v>
      </c>
      <c r="B40" s="1686">
        <v>8264</v>
      </c>
      <c r="C40" s="758">
        <v>26</v>
      </c>
      <c r="D40" s="1687">
        <v>0.83</v>
      </c>
      <c r="E40" s="738">
        <v>34</v>
      </c>
      <c r="F40" s="1454">
        <v>23.459041554577116</v>
      </c>
      <c r="G40" s="738">
        <v>5</v>
      </c>
      <c r="H40" s="1688">
        <v>0.48220261636750839</v>
      </c>
      <c r="I40" s="738">
        <v>12</v>
      </c>
      <c r="J40" s="790"/>
    </row>
    <row r="41" spans="1:10">
      <c r="A41" s="548" t="s">
        <v>135</v>
      </c>
      <c r="B41" s="1686">
        <v>9485</v>
      </c>
      <c r="C41" s="758">
        <v>19</v>
      </c>
      <c r="D41" s="1687">
        <v>0.92</v>
      </c>
      <c r="E41" s="738">
        <v>14</v>
      </c>
      <c r="F41" s="1454">
        <v>20.12896222574879</v>
      </c>
      <c r="G41" s="738">
        <v>22</v>
      </c>
      <c r="H41" s="1688">
        <v>0.31996927803379416</v>
      </c>
      <c r="I41" s="738">
        <v>30</v>
      </c>
      <c r="J41" s="790"/>
    </row>
    <row r="42" spans="1:10">
      <c r="A42" s="548" t="s">
        <v>57</v>
      </c>
      <c r="B42" s="1686">
        <v>7548</v>
      </c>
      <c r="C42" s="758">
        <v>33</v>
      </c>
      <c r="D42" s="1687">
        <v>0.89</v>
      </c>
      <c r="E42" s="738">
        <v>21</v>
      </c>
      <c r="F42" s="1454">
        <v>20.607555650065414</v>
      </c>
      <c r="G42" s="738">
        <v>19</v>
      </c>
      <c r="H42" s="1688">
        <v>0.41355407497139779</v>
      </c>
      <c r="I42" s="738">
        <v>22</v>
      </c>
      <c r="J42" s="790"/>
    </row>
    <row r="43" spans="1:10">
      <c r="A43" s="548" t="s">
        <v>134</v>
      </c>
      <c r="B43" s="1686">
        <v>13264</v>
      </c>
      <c r="C43" s="758">
        <v>7</v>
      </c>
      <c r="D43" s="1687">
        <v>0.94</v>
      </c>
      <c r="E43" s="738">
        <v>7</v>
      </c>
      <c r="F43" s="1454">
        <v>14.142101225174205</v>
      </c>
      <c r="G43" s="738">
        <v>38</v>
      </c>
      <c r="H43" s="1688">
        <v>0.43368421052631578</v>
      </c>
      <c r="I43" s="738">
        <v>19</v>
      </c>
      <c r="J43" s="790"/>
    </row>
    <row r="44" spans="1:10">
      <c r="A44" s="548" t="s">
        <v>133</v>
      </c>
      <c r="B44" s="1686">
        <v>7281</v>
      </c>
      <c r="C44" s="758">
        <v>36</v>
      </c>
      <c r="D44" s="1687">
        <v>0.87</v>
      </c>
      <c r="E44" s="738">
        <v>25</v>
      </c>
      <c r="F44" s="1454">
        <v>21.808339357050862</v>
      </c>
      <c r="G44" s="738">
        <v>13</v>
      </c>
      <c r="H44" s="1688">
        <v>0.31058528041243927</v>
      </c>
      <c r="I44" s="738">
        <v>32</v>
      </c>
      <c r="J44" s="790"/>
    </row>
    <row r="45" spans="1:10">
      <c r="A45" s="548"/>
      <c r="B45" s="1689"/>
      <c r="C45" s="758"/>
      <c r="D45" s="1687"/>
      <c r="E45" s="738"/>
      <c r="F45" s="1454"/>
      <c r="G45" s="738"/>
      <c r="H45" s="1690"/>
      <c r="I45" s="1691"/>
      <c r="J45" s="790"/>
    </row>
    <row r="46" spans="1:10">
      <c r="A46" s="544" t="s">
        <v>779</v>
      </c>
      <c r="B46" s="1692">
        <v>6775</v>
      </c>
      <c r="C46" s="1693">
        <v>41</v>
      </c>
      <c r="D46" s="1694">
        <v>0.83</v>
      </c>
      <c r="E46" s="1695">
        <v>34</v>
      </c>
      <c r="F46" s="1457">
        <v>19.357949212438896</v>
      </c>
      <c r="G46" s="729">
        <v>26</v>
      </c>
      <c r="H46" s="1696">
        <v>0.33906443071491615</v>
      </c>
      <c r="I46" s="729">
        <v>29</v>
      </c>
      <c r="J46" s="790"/>
    </row>
    <row r="47" spans="1:10">
      <c r="A47" s="1641"/>
      <c r="B47" s="1697"/>
      <c r="C47" s="1698"/>
      <c r="D47" s="1699"/>
      <c r="E47" s="761"/>
      <c r="F47" s="1700"/>
      <c r="G47" s="1698"/>
      <c r="H47" s="1701"/>
      <c r="I47" s="1698"/>
      <c r="J47" s="790"/>
    </row>
    <row r="48" spans="1:10" ht="54.75" customHeight="1">
      <c r="A48" s="1702" t="s">
        <v>817</v>
      </c>
      <c r="B48" s="1702"/>
      <c r="C48" s="1702"/>
      <c r="D48" s="1702"/>
      <c r="E48" s="1702"/>
      <c r="F48" s="1702"/>
      <c r="G48" s="1702"/>
      <c r="H48" s="1702"/>
      <c r="I48" s="1702"/>
      <c r="J48" s="790"/>
    </row>
    <row r="49" spans="1:10">
      <c r="A49" s="790"/>
      <c r="B49" s="843"/>
      <c r="C49" s="843"/>
      <c r="D49" s="843"/>
      <c r="E49" s="843"/>
      <c r="F49" s="843"/>
      <c r="G49" s="843"/>
      <c r="H49" s="843"/>
      <c r="I49" s="843"/>
      <c r="J49" s="790"/>
    </row>
    <row r="50" spans="1:10">
      <c r="A50" s="790"/>
      <c r="B50" s="843"/>
      <c r="C50" s="843"/>
      <c r="D50" s="843"/>
      <c r="E50" s="843"/>
      <c r="F50" s="843"/>
      <c r="G50" s="843"/>
      <c r="H50" s="843"/>
      <c r="I50" s="843"/>
      <c r="J50" s="790"/>
    </row>
    <row r="51" spans="1:10">
      <c r="A51" s="790"/>
      <c r="B51" s="843"/>
      <c r="C51" s="843"/>
      <c r="D51" s="843"/>
      <c r="E51" s="843"/>
      <c r="F51" s="843"/>
      <c r="G51" s="843"/>
      <c r="H51" s="843"/>
      <c r="I51" s="843"/>
      <c r="J51" s="790"/>
    </row>
    <row r="52" spans="1:10">
      <c r="A52" s="790"/>
      <c r="B52" s="843"/>
      <c r="C52" s="843"/>
      <c r="D52" s="843"/>
      <c r="E52" s="843"/>
      <c r="F52" s="843"/>
      <c r="G52" s="843"/>
      <c r="H52" s="843"/>
      <c r="I52" s="843"/>
      <c r="J52" s="790"/>
    </row>
    <row r="53" spans="1:10">
      <c r="A53" s="790"/>
      <c r="B53" s="843"/>
      <c r="C53" s="843"/>
      <c r="D53" s="843"/>
      <c r="E53" s="843"/>
      <c r="F53" s="843"/>
      <c r="G53" s="843"/>
      <c r="H53" s="843"/>
      <c r="I53" s="843"/>
      <c r="J53" s="790"/>
    </row>
    <row r="54" spans="1:10">
      <c r="A54" s="790"/>
      <c r="B54" s="843"/>
      <c r="C54" s="843"/>
      <c r="D54" s="843"/>
      <c r="E54" s="843"/>
      <c r="F54" s="843"/>
      <c r="G54" s="843"/>
      <c r="H54" s="843"/>
      <c r="I54" s="843"/>
    </row>
    <row r="55" spans="1:10">
      <c r="A55" s="790"/>
      <c r="B55" s="843"/>
      <c r="C55" s="843"/>
      <c r="D55" s="843"/>
      <c r="E55" s="843"/>
      <c r="F55" s="843"/>
      <c r="G55" s="843"/>
      <c r="H55" s="843"/>
      <c r="I55" s="843"/>
    </row>
  </sheetData>
  <mergeCells count="1">
    <mergeCell ref="A48:I48"/>
  </mergeCells>
  <printOptions horizontalCentered="1"/>
  <pageMargins left="0.7" right="0.7" top="1" bottom="1" header="0.5" footer="0.5"/>
  <pageSetup scale="88" fitToWidth="0" orientation="portrait" r:id="rId1"/>
  <headerFooter scaleWithDoc="0" alignWithMargins="0">
    <oddHeader>&amp;C&amp;"-,Bold"&amp;10Table 13.4
FY 2018 Statewide Selected Data</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H58"/>
  <sheetViews>
    <sheetView view="pageLayout" topLeftCell="A28" zoomScaleNormal="100" zoomScaleSheetLayoutView="85" workbookViewId="0">
      <selection activeCell="D2" sqref="D2"/>
    </sheetView>
  </sheetViews>
  <sheetFormatPr defaultColWidth="9.140625" defaultRowHeight="12.75"/>
  <cols>
    <col min="1" max="1" width="17.28515625" style="788" customWidth="1"/>
    <col min="2" max="2" width="9.42578125" style="788" bestFit="1" customWidth="1"/>
    <col min="3" max="3" width="8.42578125" style="788" customWidth="1"/>
    <col min="4" max="4" width="10.85546875" style="788" customWidth="1"/>
    <col min="5" max="5" width="9.140625" style="788" customWidth="1"/>
    <col min="6" max="6" width="9.7109375" style="788" customWidth="1"/>
    <col min="7" max="7" width="9.7109375" style="788" bestFit="1" customWidth="1"/>
    <col min="8" max="8" width="5.42578125" style="788" customWidth="1"/>
    <col min="9" max="16384" width="9.140625" style="788"/>
  </cols>
  <sheetData>
    <row r="1" spans="1:8" ht="39" customHeight="1">
      <c r="A1" s="1703" t="s">
        <v>105</v>
      </c>
      <c r="B1" s="1704" t="s">
        <v>834</v>
      </c>
      <c r="C1" s="1673" t="s">
        <v>833</v>
      </c>
      <c r="D1" s="1674" t="s">
        <v>832</v>
      </c>
      <c r="E1" s="1674" t="s">
        <v>831</v>
      </c>
      <c r="F1" s="1674" t="s">
        <v>830</v>
      </c>
      <c r="G1" s="1673" t="s">
        <v>829</v>
      </c>
      <c r="H1" s="1672" t="s">
        <v>112</v>
      </c>
    </row>
    <row r="2" spans="1:8">
      <c r="A2" s="1705"/>
      <c r="B2" s="1706"/>
      <c r="C2" s="1707"/>
      <c r="D2" s="1707"/>
      <c r="E2" s="1707"/>
      <c r="F2" s="1708"/>
      <c r="G2" s="1707"/>
      <c r="H2" s="1708"/>
    </row>
    <row r="3" spans="1:8">
      <c r="A3" s="1705" t="s">
        <v>111</v>
      </c>
      <c r="B3" s="1709">
        <v>55</v>
      </c>
      <c r="C3" s="1710">
        <v>20.2</v>
      </c>
      <c r="D3" s="1710">
        <v>20.5</v>
      </c>
      <c r="E3" s="1710">
        <v>21.3</v>
      </c>
      <c r="F3" s="1711">
        <v>20.7</v>
      </c>
      <c r="G3" s="1710">
        <v>20.8</v>
      </c>
      <c r="H3" s="1712"/>
    </row>
    <row r="4" spans="1:8">
      <c r="A4" s="1705"/>
      <c r="B4" s="548"/>
      <c r="C4" s="1641"/>
      <c r="D4" s="1641"/>
      <c r="E4" s="1641"/>
      <c r="F4" s="1713"/>
      <c r="G4" s="1641"/>
      <c r="H4" s="1713"/>
    </row>
    <row r="5" spans="1:8">
      <c r="A5" s="1714" t="s">
        <v>104</v>
      </c>
      <c r="B5" s="1709">
        <v>100</v>
      </c>
      <c r="C5" s="1710">
        <v>18.899999999999999</v>
      </c>
      <c r="D5" s="1710">
        <v>18.3</v>
      </c>
      <c r="E5" s="1710">
        <v>19.600000000000001</v>
      </c>
      <c r="F5" s="1711">
        <v>19</v>
      </c>
      <c r="G5" s="1710">
        <v>19.100000000000001</v>
      </c>
      <c r="H5" s="1715">
        <v>46</v>
      </c>
    </row>
    <row r="6" spans="1:8">
      <c r="A6" s="1714" t="s">
        <v>103</v>
      </c>
      <c r="B6" s="1709">
        <v>33</v>
      </c>
      <c r="C6" s="1710">
        <v>19.8</v>
      </c>
      <c r="D6" s="1710">
        <v>20.6</v>
      </c>
      <c r="E6" s="1710">
        <v>21.6</v>
      </c>
      <c r="F6" s="1711">
        <v>20.7</v>
      </c>
      <c r="G6" s="1710">
        <v>20.8</v>
      </c>
      <c r="H6" s="1715">
        <v>27</v>
      </c>
    </row>
    <row r="7" spans="1:8">
      <c r="A7" s="1714" t="s">
        <v>102</v>
      </c>
      <c r="B7" s="1709">
        <v>66</v>
      </c>
      <c r="C7" s="1710">
        <v>18.2</v>
      </c>
      <c r="D7" s="1710">
        <v>19.399999999999999</v>
      </c>
      <c r="E7" s="1710">
        <v>19.5</v>
      </c>
      <c r="F7" s="1711">
        <v>19.2</v>
      </c>
      <c r="G7" s="1710">
        <v>19.2</v>
      </c>
      <c r="H7" s="1715">
        <v>44</v>
      </c>
    </row>
    <row r="8" spans="1:8">
      <c r="A8" s="1714" t="s">
        <v>101</v>
      </c>
      <c r="B8" s="1709">
        <v>100</v>
      </c>
      <c r="C8" s="1710">
        <v>19.100000000000001</v>
      </c>
      <c r="D8" s="1710">
        <v>18.899999999999999</v>
      </c>
      <c r="E8" s="1710">
        <v>19.7</v>
      </c>
      <c r="F8" s="1711">
        <v>19.399999999999999</v>
      </c>
      <c r="G8" s="1710">
        <v>19.399999999999999</v>
      </c>
      <c r="H8" s="1715">
        <v>41</v>
      </c>
    </row>
    <row r="9" spans="1:8">
      <c r="A9" s="1714" t="s">
        <v>100</v>
      </c>
      <c r="B9" s="1709">
        <v>27</v>
      </c>
      <c r="C9" s="1710">
        <v>22.5</v>
      </c>
      <c r="D9" s="1710">
        <v>22.5</v>
      </c>
      <c r="E9" s="1710">
        <v>23</v>
      </c>
      <c r="F9" s="1711">
        <v>22.1</v>
      </c>
      <c r="G9" s="1710">
        <v>22.7</v>
      </c>
      <c r="H9" s="1715">
        <v>16</v>
      </c>
    </row>
    <row r="10" spans="1:8">
      <c r="A10" s="1714" t="s">
        <v>99</v>
      </c>
      <c r="B10" s="1709">
        <v>30</v>
      </c>
      <c r="C10" s="1710">
        <v>23.9</v>
      </c>
      <c r="D10" s="1710">
        <v>23.2</v>
      </c>
      <c r="E10" s="1710">
        <v>24.4</v>
      </c>
      <c r="F10" s="1711">
        <v>23.5</v>
      </c>
      <c r="G10" s="1710">
        <v>23.9</v>
      </c>
      <c r="H10" s="1715">
        <v>9</v>
      </c>
    </row>
    <row r="11" spans="1:8">
      <c r="A11" s="1714" t="s">
        <v>98</v>
      </c>
      <c r="B11" s="1709">
        <v>26</v>
      </c>
      <c r="C11" s="1710">
        <v>26</v>
      </c>
      <c r="D11" s="1710">
        <v>24.8</v>
      </c>
      <c r="E11" s="1710">
        <v>26.1</v>
      </c>
      <c r="F11" s="1711">
        <v>24.9</v>
      </c>
      <c r="G11" s="1710">
        <v>25.6</v>
      </c>
      <c r="H11" s="1715">
        <v>1</v>
      </c>
    </row>
    <row r="12" spans="1:8">
      <c r="A12" s="1714" t="s">
        <v>828</v>
      </c>
      <c r="B12" s="1709">
        <v>17</v>
      </c>
      <c r="C12" s="1710">
        <v>23.7</v>
      </c>
      <c r="D12" s="1710">
        <v>23.1</v>
      </c>
      <c r="E12" s="1710">
        <v>24.5</v>
      </c>
      <c r="F12" s="1711">
        <v>23.4</v>
      </c>
      <c r="G12" s="1710">
        <v>23.8</v>
      </c>
      <c r="H12" s="1715">
        <v>12</v>
      </c>
    </row>
    <row r="13" spans="1:8">
      <c r="A13" s="1714" t="s">
        <v>96</v>
      </c>
      <c r="B13" s="1709">
        <v>32</v>
      </c>
      <c r="C13" s="1710">
        <v>23.7</v>
      </c>
      <c r="D13" s="1710">
        <v>22.7</v>
      </c>
      <c r="E13" s="1710">
        <v>24.4</v>
      </c>
      <c r="F13" s="1711">
        <v>23</v>
      </c>
      <c r="G13" s="1710">
        <v>23.6</v>
      </c>
      <c r="H13" s="1715">
        <v>14</v>
      </c>
    </row>
    <row r="14" spans="1:8">
      <c r="A14" s="1714" t="s">
        <v>95</v>
      </c>
      <c r="B14" s="1709">
        <v>66</v>
      </c>
      <c r="C14" s="1710">
        <v>19.2</v>
      </c>
      <c r="D14" s="1710">
        <v>19.3</v>
      </c>
      <c r="E14" s="1710">
        <v>21.1</v>
      </c>
      <c r="F14" s="1711">
        <v>19.5</v>
      </c>
      <c r="G14" s="1710">
        <v>19.899999999999999</v>
      </c>
      <c r="H14" s="1715">
        <v>39</v>
      </c>
    </row>
    <row r="15" spans="1:8">
      <c r="A15" s="1714" t="s">
        <v>94</v>
      </c>
      <c r="B15" s="1709">
        <v>53</v>
      </c>
      <c r="C15" s="1710">
        <v>20.9</v>
      </c>
      <c r="D15" s="1710">
        <v>20.7</v>
      </c>
      <c r="E15" s="1710">
        <v>22.1</v>
      </c>
      <c r="F15" s="1711">
        <v>21.2</v>
      </c>
      <c r="G15" s="1710">
        <v>21.4</v>
      </c>
      <c r="H15" s="1715">
        <v>24</v>
      </c>
    </row>
    <row r="16" spans="1:8">
      <c r="A16" s="1714" t="s">
        <v>93</v>
      </c>
      <c r="B16" s="1709">
        <v>89</v>
      </c>
      <c r="C16" s="1710">
        <v>18.2</v>
      </c>
      <c r="D16" s="1710">
        <v>19</v>
      </c>
      <c r="E16" s="1710">
        <v>19.100000000000001</v>
      </c>
      <c r="F16" s="1711">
        <v>19</v>
      </c>
      <c r="G16" s="1710">
        <v>18.899999999999999</v>
      </c>
      <c r="H16" s="1715">
        <v>48</v>
      </c>
    </row>
    <row r="17" spans="1:8">
      <c r="A17" s="1714" t="s">
        <v>92</v>
      </c>
      <c r="B17" s="1709">
        <v>36</v>
      </c>
      <c r="C17" s="1710">
        <v>21.9</v>
      </c>
      <c r="D17" s="1710">
        <v>21.6</v>
      </c>
      <c r="E17" s="1710">
        <v>23.2</v>
      </c>
      <c r="F17" s="1711">
        <v>22.1</v>
      </c>
      <c r="G17" s="1710">
        <v>22.3</v>
      </c>
      <c r="H17" s="1715">
        <v>19</v>
      </c>
    </row>
    <row r="18" spans="1:8">
      <c r="A18" s="1714" t="s">
        <v>827</v>
      </c>
      <c r="B18" s="1709">
        <v>43</v>
      </c>
      <c r="C18" s="1710">
        <v>24.1</v>
      </c>
      <c r="D18" s="1710">
        <v>23.4</v>
      </c>
      <c r="E18" s="1710">
        <v>24.2</v>
      </c>
      <c r="F18" s="1711">
        <v>23.4</v>
      </c>
      <c r="G18" s="1710">
        <v>23.9</v>
      </c>
      <c r="H18" s="1715">
        <v>9</v>
      </c>
    </row>
    <row r="19" spans="1:8">
      <c r="A19" s="1714" t="s">
        <v>90</v>
      </c>
      <c r="B19" s="1709">
        <v>32</v>
      </c>
      <c r="C19" s="1710">
        <v>21.9</v>
      </c>
      <c r="D19" s="1710">
        <v>22.3</v>
      </c>
      <c r="E19" s="1710">
        <v>23.1</v>
      </c>
      <c r="F19" s="1711">
        <v>22.2</v>
      </c>
      <c r="G19" s="1710">
        <v>22.5</v>
      </c>
      <c r="H19" s="1715">
        <v>17</v>
      </c>
    </row>
    <row r="20" spans="1:8">
      <c r="A20" s="1714" t="s">
        <v>89</v>
      </c>
      <c r="B20" s="1709">
        <v>68</v>
      </c>
      <c r="C20" s="1710">
        <v>21</v>
      </c>
      <c r="D20" s="1710">
        <v>21.2</v>
      </c>
      <c r="E20" s="1710">
        <v>22.5</v>
      </c>
      <c r="F20" s="1711">
        <v>22</v>
      </c>
      <c r="G20" s="1710">
        <v>21.8</v>
      </c>
      <c r="H20" s="1715">
        <v>22</v>
      </c>
    </row>
    <row r="21" spans="1:8">
      <c r="A21" s="1714" t="s">
        <v>88</v>
      </c>
      <c r="B21" s="1709">
        <v>71</v>
      </c>
      <c r="C21" s="1710">
        <v>21</v>
      </c>
      <c r="D21" s="1710">
        <v>21.1</v>
      </c>
      <c r="E21" s="1710">
        <v>22.3</v>
      </c>
      <c r="F21" s="1711">
        <v>21.5</v>
      </c>
      <c r="G21" s="1710">
        <v>21.6</v>
      </c>
      <c r="H21" s="1715">
        <v>23</v>
      </c>
    </row>
    <row r="22" spans="1:8">
      <c r="A22" s="1714" t="s">
        <v>87</v>
      </c>
      <c r="B22" s="1709">
        <v>100</v>
      </c>
      <c r="C22" s="1710">
        <v>19.899999999999999</v>
      </c>
      <c r="D22" s="1710">
        <v>19.7</v>
      </c>
      <c r="E22" s="1710">
        <v>20.8</v>
      </c>
      <c r="F22" s="1711">
        <v>20.100000000000001</v>
      </c>
      <c r="G22" s="1710">
        <v>20.2</v>
      </c>
      <c r="H22" s="1715">
        <v>34</v>
      </c>
    </row>
    <row r="23" spans="1:8">
      <c r="A23" s="1714" t="s">
        <v>86</v>
      </c>
      <c r="B23" s="1709">
        <v>100</v>
      </c>
      <c r="C23" s="1710">
        <v>19</v>
      </c>
      <c r="D23" s="1710">
        <v>18.5</v>
      </c>
      <c r="E23" s="1710">
        <v>19.600000000000001</v>
      </c>
      <c r="F23" s="1711">
        <v>19.100000000000001</v>
      </c>
      <c r="G23" s="1710">
        <v>19.2</v>
      </c>
      <c r="H23" s="1715">
        <v>44</v>
      </c>
    </row>
    <row r="24" spans="1:8">
      <c r="A24" s="1714" t="s">
        <v>85</v>
      </c>
      <c r="B24" s="1709">
        <v>7</v>
      </c>
      <c r="C24" s="1710">
        <v>23.8</v>
      </c>
      <c r="D24" s="1710">
        <v>23.6</v>
      </c>
      <c r="E24" s="1710">
        <v>24.7</v>
      </c>
      <c r="F24" s="1711">
        <v>23.4</v>
      </c>
      <c r="G24" s="1710">
        <v>24</v>
      </c>
      <c r="H24" s="1715">
        <v>8</v>
      </c>
    </row>
    <row r="25" spans="1:8">
      <c r="A25" s="1714" t="s">
        <v>84</v>
      </c>
      <c r="B25" s="1709">
        <v>31</v>
      </c>
      <c r="C25" s="1710">
        <v>22.1</v>
      </c>
      <c r="D25" s="1710">
        <v>22</v>
      </c>
      <c r="E25" s="1710">
        <v>23.1</v>
      </c>
      <c r="F25" s="1711">
        <v>22.2</v>
      </c>
      <c r="G25" s="1710">
        <v>22.5</v>
      </c>
      <c r="H25" s="1715">
        <v>17</v>
      </c>
    </row>
    <row r="26" spans="1:8">
      <c r="A26" s="1714" t="s">
        <v>83</v>
      </c>
      <c r="B26" s="1709">
        <v>25</v>
      </c>
      <c r="C26" s="1710">
        <v>25.5</v>
      </c>
      <c r="D26" s="1710">
        <v>25.2</v>
      </c>
      <c r="E26" s="1710">
        <v>25.9</v>
      </c>
      <c r="F26" s="1711">
        <v>24.7</v>
      </c>
      <c r="G26" s="1710">
        <v>25.5</v>
      </c>
      <c r="H26" s="1715">
        <v>2</v>
      </c>
    </row>
    <row r="27" spans="1:8">
      <c r="A27" s="1714" t="s">
        <v>82</v>
      </c>
      <c r="B27" s="1709">
        <v>22</v>
      </c>
      <c r="C27" s="1710">
        <v>24.5</v>
      </c>
      <c r="D27" s="1710">
        <v>23.9</v>
      </c>
      <c r="E27" s="1710">
        <v>24.7</v>
      </c>
      <c r="F27" s="1711">
        <v>23.9</v>
      </c>
      <c r="G27" s="1710">
        <v>24.4</v>
      </c>
      <c r="H27" s="1715">
        <v>5</v>
      </c>
    </row>
    <row r="28" spans="1:8">
      <c r="A28" s="1714" t="s">
        <v>81</v>
      </c>
      <c r="B28" s="1709">
        <v>99</v>
      </c>
      <c r="C28" s="1710">
        <v>20.2</v>
      </c>
      <c r="D28" s="1710">
        <v>21.4</v>
      </c>
      <c r="E28" s="1710">
        <v>21.7</v>
      </c>
      <c r="F28" s="1711">
        <v>21.4</v>
      </c>
      <c r="G28" s="1710">
        <v>21.3</v>
      </c>
      <c r="H28" s="1715">
        <v>25</v>
      </c>
    </row>
    <row r="29" spans="1:8">
      <c r="A29" s="1714" t="s">
        <v>80</v>
      </c>
      <c r="B29" s="1709">
        <v>100</v>
      </c>
      <c r="C29" s="1710">
        <v>18.2</v>
      </c>
      <c r="D29" s="1710">
        <v>18.100000000000001</v>
      </c>
      <c r="E29" s="1710">
        <v>18.899999999999999</v>
      </c>
      <c r="F29" s="1711">
        <v>18.600000000000001</v>
      </c>
      <c r="G29" s="1710">
        <v>18.600000000000001</v>
      </c>
      <c r="H29" s="1715">
        <v>49</v>
      </c>
    </row>
    <row r="30" spans="1:8">
      <c r="A30" s="1714" t="s">
        <v>79</v>
      </c>
      <c r="B30" s="1709">
        <v>100</v>
      </c>
      <c r="C30" s="1710">
        <v>19.5</v>
      </c>
      <c r="D30" s="1710">
        <v>19.7</v>
      </c>
      <c r="E30" s="1710">
        <v>20.5</v>
      </c>
      <c r="F30" s="1711">
        <v>20</v>
      </c>
      <c r="G30" s="1710">
        <v>20</v>
      </c>
      <c r="H30" s="1715">
        <v>36</v>
      </c>
    </row>
    <row r="31" spans="1:8">
      <c r="A31" s="1714" t="s">
        <v>78</v>
      </c>
      <c r="B31" s="1709">
        <v>100</v>
      </c>
      <c r="C31" s="1710">
        <v>18.7</v>
      </c>
      <c r="D31" s="1710">
        <v>19.899999999999999</v>
      </c>
      <c r="E31" s="1710">
        <v>20.7</v>
      </c>
      <c r="F31" s="1711">
        <v>20</v>
      </c>
      <c r="G31" s="1710">
        <v>20</v>
      </c>
      <c r="H31" s="1715">
        <v>36</v>
      </c>
    </row>
    <row r="32" spans="1:8">
      <c r="A32" s="1714" t="s">
        <v>77</v>
      </c>
      <c r="B32" s="1709">
        <v>100</v>
      </c>
      <c r="C32" s="1710">
        <v>19.399999999999999</v>
      </c>
      <c r="D32" s="1710">
        <v>19.8</v>
      </c>
      <c r="E32" s="1710">
        <v>20.399999999999999</v>
      </c>
      <c r="F32" s="1711">
        <v>20.100000000000001</v>
      </c>
      <c r="G32" s="1710">
        <v>20.100000000000001</v>
      </c>
      <c r="H32" s="1715">
        <v>35</v>
      </c>
    </row>
    <row r="33" spans="1:8">
      <c r="A33" s="1714" t="s">
        <v>76</v>
      </c>
      <c r="B33" s="1709">
        <v>100</v>
      </c>
      <c r="C33" s="1710">
        <v>16.600000000000001</v>
      </c>
      <c r="D33" s="1710">
        <v>17.8</v>
      </c>
      <c r="E33" s="1710">
        <v>18</v>
      </c>
      <c r="F33" s="1711">
        <v>17.899999999999999</v>
      </c>
      <c r="G33" s="1710">
        <v>17.7</v>
      </c>
      <c r="H33" s="1715">
        <v>51</v>
      </c>
    </row>
    <row r="34" spans="1:8">
      <c r="A34" s="1714" t="s">
        <v>75</v>
      </c>
      <c r="B34" s="1709">
        <v>16</v>
      </c>
      <c r="C34" s="1710">
        <v>25.1</v>
      </c>
      <c r="D34" s="1710">
        <v>24.7</v>
      </c>
      <c r="E34" s="1710">
        <v>25.6</v>
      </c>
      <c r="F34" s="1711">
        <v>24.4</v>
      </c>
      <c r="G34" s="1710">
        <v>25.1</v>
      </c>
      <c r="H34" s="1715">
        <v>3</v>
      </c>
    </row>
    <row r="35" spans="1:8">
      <c r="A35" s="1714" t="s">
        <v>74</v>
      </c>
      <c r="B35" s="1709">
        <v>31</v>
      </c>
      <c r="C35" s="1710">
        <v>23.8</v>
      </c>
      <c r="D35" s="1710">
        <v>23.6</v>
      </c>
      <c r="E35" s="1710">
        <v>24</v>
      </c>
      <c r="F35" s="1711">
        <v>23</v>
      </c>
      <c r="G35" s="1710">
        <v>23.7</v>
      </c>
      <c r="H35" s="1715">
        <v>13</v>
      </c>
    </row>
    <row r="36" spans="1:8">
      <c r="A36" s="1714" t="s">
        <v>73</v>
      </c>
      <c r="B36" s="1709">
        <v>67</v>
      </c>
      <c r="C36" s="1710">
        <v>18.3</v>
      </c>
      <c r="D36" s="1710">
        <v>19.100000000000001</v>
      </c>
      <c r="E36" s="1710">
        <v>20.100000000000001</v>
      </c>
      <c r="F36" s="1711">
        <v>19.7</v>
      </c>
      <c r="G36" s="1710">
        <v>19.399999999999999</v>
      </c>
      <c r="H36" s="1715">
        <v>41</v>
      </c>
    </row>
    <row r="37" spans="1:8">
      <c r="A37" s="1714" t="s">
        <v>72</v>
      </c>
      <c r="B37" s="1709">
        <v>27</v>
      </c>
      <c r="C37" s="1710">
        <v>24.2</v>
      </c>
      <c r="D37" s="1710">
        <v>24.2</v>
      </c>
      <c r="E37" s="1710">
        <v>24.9</v>
      </c>
      <c r="F37" s="1711">
        <v>24.2</v>
      </c>
      <c r="G37" s="1710">
        <v>24.5</v>
      </c>
      <c r="H37" s="1715">
        <v>4</v>
      </c>
    </row>
    <row r="38" spans="1:8">
      <c r="A38" s="1714" t="s">
        <v>71</v>
      </c>
      <c r="B38" s="1709">
        <v>100</v>
      </c>
      <c r="C38" s="1710">
        <v>18</v>
      </c>
      <c r="D38" s="1710">
        <v>19.3</v>
      </c>
      <c r="E38" s="1710">
        <v>19.5</v>
      </c>
      <c r="F38" s="1711">
        <v>19.2</v>
      </c>
      <c r="G38" s="1710">
        <v>19.100000000000001</v>
      </c>
      <c r="H38" s="1715">
        <v>46</v>
      </c>
    </row>
    <row r="39" spans="1:8">
      <c r="A39" s="1714" t="s">
        <v>70</v>
      </c>
      <c r="B39" s="1709">
        <v>98</v>
      </c>
      <c r="C39" s="1710">
        <v>19.100000000000001</v>
      </c>
      <c r="D39" s="1710">
        <v>20.3</v>
      </c>
      <c r="E39" s="1710">
        <v>20.7</v>
      </c>
      <c r="F39" s="1711">
        <v>20.5</v>
      </c>
      <c r="G39" s="1710">
        <v>20.3</v>
      </c>
      <c r="H39" s="1715">
        <v>31</v>
      </c>
    </row>
    <row r="40" spans="1:8">
      <c r="A40" s="1714" t="s">
        <v>69</v>
      </c>
      <c r="B40" s="1709">
        <v>100</v>
      </c>
      <c r="C40" s="1710">
        <v>19.3</v>
      </c>
      <c r="D40" s="1710">
        <v>20.3</v>
      </c>
      <c r="E40" s="1710">
        <v>20.8</v>
      </c>
      <c r="F40" s="1711">
        <v>20.399999999999999</v>
      </c>
      <c r="G40" s="1710">
        <v>20.3</v>
      </c>
      <c r="H40" s="1715">
        <v>31</v>
      </c>
    </row>
    <row r="41" spans="1:8">
      <c r="A41" s="1714" t="s">
        <v>68</v>
      </c>
      <c r="B41" s="1709">
        <v>100</v>
      </c>
      <c r="C41" s="1710">
        <v>18.399999999999999</v>
      </c>
      <c r="D41" s="1710">
        <v>18.8</v>
      </c>
      <c r="E41" s="1710">
        <v>20.100000000000001</v>
      </c>
      <c r="F41" s="1711">
        <v>19.399999999999999</v>
      </c>
      <c r="G41" s="1710">
        <v>19.3</v>
      </c>
      <c r="H41" s="1715">
        <v>43</v>
      </c>
    </row>
    <row r="42" spans="1:8">
      <c r="A42" s="1714" t="s">
        <v>67</v>
      </c>
      <c r="B42" s="1709">
        <v>42</v>
      </c>
      <c r="C42" s="1710">
        <v>20.6</v>
      </c>
      <c r="D42" s="1710">
        <v>20.9</v>
      </c>
      <c r="E42" s="1710">
        <v>21.9</v>
      </c>
      <c r="F42" s="1711">
        <v>21.1</v>
      </c>
      <c r="G42" s="1710">
        <v>21.3</v>
      </c>
      <c r="H42" s="1715">
        <v>25</v>
      </c>
    </row>
    <row r="43" spans="1:8">
      <c r="A43" s="1714" t="s">
        <v>66</v>
      </c>
      <c r="B43" s="1709">
        <v>20</v>
      </c>
      <c r="C43" s="1710">
        <v>23.3</v>
      </c>
      <c r="D43" s="1710">
        <v>23.2</v>
      </c>
      <c r="E43" s="1710">
        <v>24</v>
      </c>
      <c r="F43" s="1711">
        <v>23.1</v>
      </c>
      <c r="G43" s="1710">
        <v>23.5</v>
      </c>
      <c r="H43" s="1715">
        <v>15</v>
      </c>
    </row>
    <row r="44" spans="1:8">
      <c r="A44" s="1714" t="s">
        <v>65</v>
      </c>
      <c r="B44" s="1709">
        <v>15</v>
      </c>
      <c r="C44" s="1710">
        <v>24.4</v>
      </c>
      <c r="D44" s="1710">
        <v>23.6</v>
      </c>
      <c r="E44" s="1710">
        <v>25</v>
      </c>
      <c r="F44" s="1711">
        <v>23.5</v>
      </c>
      <c r="G44" s="1710">
        <v>24.2</v>
      </c>
      <c r="H44" s="1715">
        <v>6</v>
      </c>
    </row>
    <row r="45" spans="1:8">
      <c r="A45" s="1714" t="s">
        <v>64</v>
      </c>
      <c r="B45" s="1709">
        <v>100</v>
      </c>
      <c r="C45" s="1710">
        <v>17.3</v>
      </c>
      <c r="D45" s="1710">
        <v>18.2</v>
      </c>
      <c r="E45" s="1710">
        <v>18.600000000000001</v>
      </c>
      <c r="F45" s="1711">
        <v>18.5</v>
      </c>
      <c r="G45" s="1710">
        <v>18.3</v>
      </c>
      <c r="H45" s="1715">
        <v>50</v>
      </c>
    </row>
    <row r="46" spans="1:8">
      <c r="A46" s="1714" t="s">
        <v>63</v>
      </c>
      <c r="B46" s="1709">
        <v>77</v>
      </c>
      <c r="C46" s="1710">
        <v>20.8</v>
      </c>
      <c r="D46" s="1710">
        <v>21.6</v>
      </c>
      <c r="E46" s="1710">
        <v>22.4</v>
      </c>
      <c r="F46" s="1711">
        <v>22.2</v>
      </c>
      <c r="G46" s="1710">
        <v>21.9</v>
      </c>
      <c r="H46" s="1715">
        <v>21</v>
      </c>
    </row>
    <row r="47" spans="1:8">
      <c r="A47" s="1714" t="s">
        <v>62</v>
      </c>
      <c r="B47" s="1709">
        <v>100</v>
      </c>
      <c r="C47" s="1710">
        <v>19.399999999999999</v>
      </c>
      <c r="D47" s="1710">
        <v>19.100000000000001</v>
      </c>
      <c r="E47" s="1710">
        <v>19.899999999999999</v>
      </c>
      <c r="F47" s="1711">
        <v>19.600000000000001</v>
      </c>
      <c r="G47" s="1710">
        <v>19.600000000000001</v>
      </c>
      <c r="H47" s="1715">
        <v>40</v>
      </c>
    </row>
    <row r="48" spans="1:8">
      <c r="A48" s="1714" t="s">
        <v>61</v>
      </c>
      <c r="B48" s="1709">
        <v>41</v>
      </c>
      <c r="C48" s="1710">
        <v>19.600000000000001</v>
      </c>
      <c r="D48" s="1710">
        <v>20.6</v>
      </c>
      <c r="E48" s="1710">
        <v>21.1</v>
      </c>
      <c r="F48" s="1711">
        <v>20.8</v>
      </c>
      <c r="G48" s="1710">
        <v>20.6</v>
      </c>
      <c r="H48" s="1715">
        <v>28</v>
      </c>
    </row>
    <row r="49" spans="1:8">
      <c r="A49" s="1716" t="s">
        <v>60</v>
      </c>
      <c r="B49" s="1717">
        <v>100</v>
      </c>
      <c r="C49" s="1718">
        <v>19.7</v>
      </c>
      <c r="D49" s="1718">
        <v>19.899999999999999</v>
      </c>
      <c r="E49" s="1718">
        <v>20.9</v>
      </c>
      <c r="F49" s="1719">
        <v>20.5</v>
      </c>
      <c r="G49" s="1718">
        <v>20.399999999999999</v>
      </c>
      <c r="H49" s="1720">
        <v>30</v>
      </c>
    </row>
    <row r="50" spans="1:8">
      <c r="A50" s="1714" t="s">
        <v>59</v>
      </c>
      <c r="B50" s="1709">
        <v>24</v>
      </c>
      <c r="C50" s="1710">
        <v>23.9</v>
      </c>
      <c r="D50" s="1710">
        <v>23.4</v>
      </c>
      <c r="E50" s="1710">
        <v>24.9</v>
      </c>
      <c r="F50" s="1711">
        <v>23.8</v>
      </c>
      <c r="G50" s="1710">
        <v>24.1</v>
      </c>
      <c r="H50" s="1715">
        <v>7</v>
      </c>
    </row>
    <row r="51" spans="1:8">
      <c r="A51" s="1714" t="s">
        <v>58</v>
      </c>
      <c r="B51" s="1709">
        <v>24</v>
      </c>
      <c r="C51" s="1710">
        <v>23.8</v>
      </c>
      <c r="D51" s="1710">
        <v>23.3</v>
      </c>
      <c r="E51" s="1710">
        <v>24.7</v>
      </c>
      <c r="F51" s="1711">
        <v>23.5</v>
      </c>
      <c r="G51" s="1710">
        <v>23.9</v>
      </c>
      <c r="H51" s="1715">
        <v>9</v>
      </c>
    </row>
    <row r="52" spans="1:8">
      <c r="A52" s="1714" t="s">
        <v>57</v>
      </c>
      <c r="B52" s="1709">
        <v>24</v>
      </c>
      <c r="C52" s="1710">
        <v>21.4</v>
      </c>
      <c r="D52" s="1710">
        <v>22.2</v>
      </c>
      <c r="E52" s="1710">
        <v>22.7</v>
      </c>
      <c r="F52" s="1711">
        <v>22</v>
      </c>
      <c r="G52" s="1710">
        <v>22.2</v>
      </c>
      <c r="H52" s="1715">
        <v>20</v>
      </c>
    </row>
    <row r="53" spans="1:8">
      <c r="A53" s="1714" t="s">
        <v>56</v>
      </c>
      <c r="B53" s="1709">
        <v>65</v>
      </c>
      <c r="C53" s="1710">
        <v>19.8</v>
      </c>
      <c r="D53" s="1710">
        <v>19.399999999999999</v>
      </c>
      <c r="E53" s="1710">
        <v>21.3</v>
      </c>
      <c r="F53" s="1711">
        <v>20.399999999999999</v>
      </c>
      <c r="G53" s="1710">
        <v>20.3</v>
      </c>
      <c r="H53" s="1715">
        <v>31</v>
      </c>
    </row>
    <row r="54" spans="1:8">
      <c r="A54" s="1714" t="s">
        <v>55</v>
      </c>
      <c r="B54" s="1709">
        <v>100</v>
      </c>
      <c r="C54" s="1710">
        <v>19.8</v>
      </c>
      <c r="D54" s="1710">
        <v>20.3</v>
      </c>
      <c r="E54" s="1710">
        <v>20.6</v>
      </c>
      <c r="F54" s="1711">
        <v>20.8</v>
      </c>
      <c r="G54" s="1710">
        <v>20.5</v>
      </c>
      <c r="H54" s="1715">
        <v>29</v>
      </c>
    </row>
    <row r="55" spans="1:8">
      <c r="A55" s="1721" t="s">
        <v>54</v>
      </c>
      <c r="B55" s="1722">
        <v>100</v>
      </c>
      <c r="C55" s="1723">
        <v>19</v>
      </c>
      <c r="D55" s="1460">
        <v>19.7</v>
      </c>
      <c r="E55" s="1460">
        <v>20.6</v>
      </c>
      <c r="F55" s="1724">
        <v>20.3</v>
      </c>
      <c r="G55" s="1460">
        <v>20</v>
      </c>
      <c r="H55" s="1725">
        <v>36</v>
      </c>
    </row>
    <row r="56" spans="1:8">
      <c r="A56" s="1641"/>
      <c r="B56" s="1641"/>
      <c r="C56" s="1641"/>
      <c r="D56" s="1641"/>
      <c r="E56" s="1641"/>
      <c r="F56" s="1641"/>
      <c r="G56" s="1641"/>
      <c r="H56" s="1641"/>
    </row>
    <row r="57" spans="1:8">
      <c r="A57" s="1641" t="s">
        <v>826</v>
      </c>
      <c r="B57" s="1641"/>
      <c r="C57" s="1641"/>
      <c r="D57" s="1641"/>
      <c r="E57" s="1641"/>
      <c r="F57" s="1641"/>
      <c r="G57" s="1641"/>
      <c r="H57" s="1641"/>
    </row>
    <row r="58" spans="1:8">
      <c r="A58" s="790"/>
      <c r="B58" s="790"/>
      <c r="C58" s="790"/>
      <c r="D58" s="790"/>
      <c r="E58" s="790"/>
      <c r="F58" s="790"/>
      <c r="G58" s="790"/>
      <c r="H58" s="790"/>
    </row>
  </sheetData>
  <printOptions horizontalCentered="1"/>
  <pageMargins left="0.7" right="0.7" top="1" bottom="1" header="0.5" footer="0.5"/>
  <pageSetup scale="88" orientation="portrait" r:id="rId1"/>
  <headerFooter scaleWithDoc="0" alignWithMargins="0">
    <oddHeader>&amp;C&amp;"-,Bold"Table 13.5
Average ACT Scores by State, 2018</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J56"/>
  <sheetViews>
    <sheetView view="pageLayout" zoomScaleNormal="100" zoomScaleSheetLayoutView="85" workbookViewId="0">
      <selection activeCell="D7" sqref="D7"/>
    </sheetView>
  </sheetViews>
  <sheetFormatPr defaultColWidth="9.140625" defaultRowHeight="12.75"/>
  <cols>
    <col min="1" max="1" width="16.85546875" style="790" customWidth="1"/>
    <col min="2" max="2" width="11.28515625" style="790" customWidth="1"/>
    <col min="3" max="3" width="12" style="790" customWidth="1"/>
    <col min="4" max="4" width="11.28515625" style="790" customWidth="1"/>
    <col min="5" max="5" width="5.42578125" style="790" bestFit="1" customWidth="1"/>
    <col min="6" max="7" width="13.42578125" style="790" customWidth="1"/>
    <col min="8" max="8" width="5.42578125" style="790" bestFit="1" customWidth="1"/>
    <col min="9" max="9" width="8" style="790" customWidth="1"/>
    <col min="10" max="10" width="6.42578125" style="790" customWidth="1"/>
    <col min="11" max="16384" width="9.140625" style="790"/>
  </cols>
  <sheetData>
    <row r="1" spans="1:10" s="845" customFormat="1" ht="39" customHeight="1">
      <c r="A1" s="1726"/>
      <c r="B1" s="1727" t="s">
        <v>891</v>
      </c>
      <c r="C1" s="1728" t="s">
        <v>890</v>
      </c>
      <c r="D1" s="1727" t="s">
        <v>889</v>
      </c>
      <c r="E1" s="1036" t="s">
        <v>112</v>
      </c>
      <c r="F1" s="1727" t="s">
        <v>888</v>
      </c>
      <c r="G1" s="1674" t="s">
        <v>887</v>
      </c>
      <c r="H1" s="1036" t="s">
        <v>112</v>
      </c>
      <c r="I1" s="1729" t="s">
        <v>886</v>
      </c>
      <c r="J1" s="1036" t="s">
        <v>112</v>
      </c>
    </row>
    <row r="2" spans="1:10">
      <c r="A2" s="548" t="s">
        <v>885</v>
      </c>
      <c r="B2" s="1730">
        <v>50438043</v>
      </c>
      <c r="C2" s="1731">
        <v>575331824.84500003</v>
      </c>
      <c r="D2" s="1732">
        <v>11444.694832843999</v>
      </c>
      <c r="E2" s="738"/>
      <c r="F2" s="1733">
        <v>15711634</v>
      </c>
      <c r="G2" s="1623">
        <v>3.6618204372950644E-2</v>
      </c>
      <c r="H2" s="738"/>
      <c r="I2" s="1734">
        <v>16</v>
      </c>
      <c r="J2" s="738"/>
    </row>
    <row r="3" spans="1:10">
      <c r="A3" s="548"/>
      <c r="B3" s="1629"/>
      <c r="C3" s="1735"/>
      <c r="D3" s="1736"/>
      <c r="E3" s="738"/>
      <c r="F3" s="1737"/>
      <c r="G3" s="1623"/>
      <c r="H3" s="738"/>
      <c r="I3" s="1738"/>
      <c r="J3" s="738"/>
    </row>
    <row r="4" spans="1:10">
      <c r="A4" s="548" t="s">
        <v>884</v>
      </c>
      <c r="B4" s="1730">
        <v>744164</v>
      </c>
      <c r="C4" s="1739">
        <v>6806466.807</v>
      </c>
      <c r="D4" s="1740">
        <v>9146.4607358055473</v>
      </c>
      <c r="E4" s="738">
        <v>40</v>
      </c>
      <c r="F4" s="1741">
        <v>187302</v>
      </c>
      <c r="G4" s="1623">
        <v>3.63395308485761E-2</v>
      </c>
      <c r="H4" s="738">
        <v>30</v>
      </c>
      <c r="I4" s="1742">
        <v>18.24522852498956</v>
      </c>
      <c r="J4" s="738">
        <v>43</v>
      </c>
    </row>
    <row r="5" spans="1:10">
      <c r="A5" s="548" t="s">
        <v>883</v>
      </c>
      <c r="B5" s="1730">
        <v>131176</v>
      </c>
      <c r="C5" s="1739">
        <v>2648552.16</v>
      </c>
      <c r="D5" s="1740">
        <v>20190.828810148203</v>
      </c>
      <c r="E5" s="738">
        <v>3</v>
      </c>
      <c r="F5" s="1741">
        <v>42291</v>
      </c>
      <c r="G5" s="1623">
        <v>6.2626851103071576E-2</v>
      </c>
      <c r="H5" s="738">
        <v>1</v>
      </c>
      <c r="I5" s="1742">
        <v>16.914512617863551</v>
      </c>
      <c r="J5" s="738">
        <v>40</v>
      </c>
    </row>
    <row r="6" spans="1:10">
      <c r="A6" s="548" t="s">
        <v>882</v>
      </c>
      <c r="B6" s="1730">
        <v>1111695</v>
      </c>
      <c r="C6" s="1739">
        <v>8370883.9950000001</v>
      </c>
      <c r="D6" s="1740">
        <v>7590.1876536918689</v>
      </c>
      <c r="E6" s="738">
        <v>49</v>
      </c>
      <c r="F6" s="1741">
        <v>270807</v>
      </c>
      <c r="G6" s="1623">
        <v>3.0910884855265927E-2</v>
      </c>
      <c r="H6" s="738">
        <v>44</v>
      </c>
      <c r="I6" s="1742">
        <v>23.132199611376379</v>
      </c>
      <c r="J6" s="738">
        <v>50</v>
      </c>
    </row>
    <row r="7" spans="1:10">
      <c r="A7" s="548" t="s">
        <v>881</v>
      </c>
      <c r="B7" s="1730">
        <v>490917</v>
      </c>
      <c r="C7" s="1739">
        <v>4813320.6140000001</v>
      </c>
      <c r="D7" s="1740">
        <v>9804.7543963643548</v>
      </c>
      <c r="E7" s="738">
        <v>34</v>
      </c>
      <c r="F7" s="1741">
        <v>116249</v>
      </c>
      <c r="G7" s="1623">
        <v>4.1405264681846722E-2</v>
      </c>
      <c r="H7" s="738">
        <v>11</v>
      </c>
      <c r="I7" s="1742">
        <v>13.745218044864984</v>
      </c>
      <c r="J7" s="738">
        <v>16</v>
      </c>
    </row>
    <row r="8" spans="1:10">
      <c r="A8" s="548" t="s">
        <v>880</v>
      </c>
      <c r="B8" s="1730">
        <v>6312161</v>
      </c>
      <c r="C8" s="1739">
        <v>65953945.992000006</v>
      </c>
      <c r="D8" s="1740">
        <v>10448.710986934586</v>
      </c>
      <c r="E8" s="738">
        <v>30</v>
      </c>
      <c r="F8" s="1741">
        <v>2173300</v>
      </c>
      <c r="G8" s="1623">
        <v>3.0347373115538586E-2</v>
      </c>
      <c r="H8" s="738">
        <v>47</v>
      </c>
      <c r="I8" s="1742">
        <v>23.931487523310089</v>
      </c>
      <c r="J8" s="738">
        <v>51</v>
      </c>
    </row>
    <row r="9" spans="1:10">
      <c r="A9" s="548" t="s">
        <v>879</v>
      </c>
      <c r="B9" s="1730">
        <v>889006</v>
      </c>
      <c r="C9" s="1739">
        <v>8260461.1859999998</v>
      </c>
      <c r="D9" s="1740">
        <v>9291.7946403061396</v>
      </c>
      <c r="E9" s="738">
        <v>39</v>
      </c>
      <c r="F9" s="1741">
        <v>284143</v>
      </c>
      <c r="G9" s="1623">
        <v>2.9071492825795461E-2</v>
      </c>
      <c r="H9" s="738">
        <v>50</v>
      </c>
      <c r="I9" s="1742">
        <v>17.358001147917889</v>
      </c>
      <c r="J9" s="738">
        <v>41</v>
      </c>
    </row>
    <row r="10" spans="1:10">
      <c r="A10" s="548" t="s">
        <v>878</v>
      </c>
      <c r="B10" s="1730">
        <v>542678</v>
      </c>
      <c r="C10" s="1739">
        <v>10321511.036</v>
      </c>
      <c r="D10" s="1740">
        <v>19019.58626662588</v>
      </c>
      <c r="E10" s="738">
        <v>4</v>
      </c>
      <c r="F10" s="1741">
        <v>246012</v>
      </c>
      <c r="G10" s="1623">
        <v>4.1955315334211346E-2</v>
      </c>
      <c r="H10" s="738">
        <v>10</v>
      </c>
      <c r="I10" s="1742">
        <v>12.289344565091492</v>
      </c>
      <c r="J10" s="738">
        <v>5</v>
      </c>
    </row>
    <row r="11" spans="1:10">
      <c r="A11" s="548" t="s">
        <v>877</v>
      </c>
      <c r="B11" s="1730">
        <v>134042</v>
      </c>
      <c r="C11" s="1739">
        <v>1860732.1509999998</v>
      </c>
      <c r="D11" s="1740">
        <v>13881.709844675548</v>
      </c>
      <c r="E11" s="738">
        <v>15</v>
      </c>
      <c r="F11" s="1741">
        <v>45012</v>
      </c>
      <c r="G11" s="1623">
        <v>4.1338579734293078E-2</v>
      </c>
      <c r="H11" s="738">
        <v>13</v>
      </c>
      <c r="I11" s="1742">
        <v>15.047016696590273</v>
      </c>
      <c r="J11" s="738">
        <v>25</v>
      </c>
    </row>
    <row r="12" spans="1:10">
      <c r="A12" s="548" t="s">
        <v>876</v>
      </c>
      <c r="B12" s="1730">
        <v>80958</v>
      </c>
      <c r="C12" s="1739">
        <v>1668527.6700000002</v>
      </c>
      <c r="D12" s="1740">
        <v>20609.793596679763</v>
      </c>
      <c r="E12" s="738">
        <v>2</v>
      </c>
      <c r="F12" s="1741">
        <v>50947</v>
      </c>
      <c r="G12" s="1623">
        <v>3.2750263410995746E-2</v>
      </c>
      <c r="H12" s="738">
        <v>39</v>
      </c>
      <c r="I12" s="1742">
        <v>12.376327313380733</v>
      </c>
      <c r="J12" s="738">
        <v>9</v>
      </c>
    </row>
    <row r="13" spans="1:10">
      <c r="A13" s="548" t="s">
        <v>875</v>
      </c>
      <c r="B13" s="1730">
        <v>2756944</v>
      </c>
      <c r="C13" s="1739">
        <v>25123548.438999999</v>
      </c>
      <c r="D13" s="1740">
        <v>9112.8250842236903</v>
      </c>
      <c r="E13" s="738">
        <v>41</v>
      </c>
      <c r="F13" s="1741">
        <v>919227</v>
      </c>
      <c r="G13" s="1623">
        <v>2.7331168948475187E-2</v>
      </c>
      <c r="H13" s="738">
        <v>51</v>
      </c>
      <c r="I13" s="1742">
        <v>15.29268328883656</v>
      </c>
      <c r="J13" s="738">
        <v>30</v>
      </c>
    </row>
    <row r="14" spans="1:10">
      <c r="A14" s="548" t="s">
        <v>874</v>
      </c>
      <c r="B14" s="1730">
        <v>1744437</v>
      </c>
      <c r="C14" s="1739">
        <v>16530505.811000001</v>
      </c>
      <c r="D14" s="1740">
        <v>9476.1265732153133</v>
      </c>
      <c r="E14" s="738">
        <v>38</v>
      </c>
      <c r="F14" s="1741">
        <v>422845</v>
      </c>
      <c r="G14" s="1623">
        <v>3.9093535009282365E-2</v>
      </c>
      <c r="H14" s="738">
        <v>18</v>
      </c>
      <c r="I14" s="1742">
        <v>15.546504941122347</v>
      </c>
      <c r="J14" s="738">
        <v>34</v>
      </c>
    </row>
    <row r="15" spans="1:10">
      <c r="A15" s="548" t="s">
        <v>873</v>
      </c>
      <c r="B15" s="1730">
        <v>182384</v>
      </c>
      <c r="C15" s="1739">
        <v>2344496.1740000001</v>
      </c>
      <c r="D15" s="1740">
        <v>12854.725052636197</v>
      </c>
      <c r="E15" s="738">
        <v>17</v>
      </c>
      <c r="F15" s="1741">
        <v>70323</v>
      </c>
      <c r="G15" s="1623">
        <v>3.3338966966710751E-2</v>
      </c>
      <c r="H15" s="738">
        <v>37</v>
      </c>
      <c r="I15" s="1742">
        <v>15.493023823247187</v>
      </c>
      <c r="J15" s="738">
        <v>33</v>
      </c>
    </row>
    <row r="16" spans="1:10">
      <c r="A16" s="548" t="s">
        <v>872</v>
      </c>
      <c r="B16" s="1730">
        <v>290885</v>
      </c>
      <c r="C16" s="1739">
        <v>2015653.5959999999</v>
      </c>
      <c r="D16" s="1740">
        <v>6929.3830757859632</v>
      </c>
      <c r="E16" s="738">
        <v>50</v>
      </c>
      <c r="F16" s="1741">
        <v>65611</v>
      </c>
      <c r="G16" s="1623">
        <v>3.0721275334928591E-2</v>
      </c>
      <c r="H16" s="738">
        <v>45</v>
      </c>
      <c r="I16" s="1742">
        <v>18.668188513082811</v>
      </c>
      <c r="J16" s="738">
        <v>45</v>
      </c>
    </row>
    <row r="17" spans="1:10">
      <c r="A17" s="548" t="s">
        <v>871</v>
      </c>
      <c r="B17" s="1730">
        <v>2050239</v>
      </c>
      <c r="C17" s="1739">
        <v>28545089.409999996</v>
      </c>
      <c r="D17" s="1740">
        <v>13935.119716192125</v>
      </c>
      <c r="E17" s="738">
        <v>14</v>
      </c>
      <c r="F17" s="1741">
        <v>664296</v>
      </c>
      <c r="G17" s="1623">
        <v>4.2970436988932638E-2</v>
      </c>
      <c r="H17" s="738">
        <v>8</v>
      </c>
      <c r="I17" s="1742">
        <v>15.712249408860744</v>
      </c>
      <c r="J17" s="738">
        <v>36</v>
      </c>
    </row>
    <row r="18" spans="1:10">
      <c r="A18" s="548" t="s">
        <v>870</v>
      </c>
      <c r="B18" s="1730">
        <v>1046269</v>
      </c>
      <c r="C18" s="1739">
        <v>9970349.5390000008</v>
      </c>
      <c r="D18" s="1740">
        <v>9529.4322387454868</v>
      </c>
      <c r="E18" s="738">
        <v>37</v>
      </c>
      <c r="F18" s="1741">
        <v>279705</v>
      </c>
      <c r="G18" s="1623">
        <v>3.5645946761766863E-2</v>
      </c>
      <c r="H18" s="738">
        <v>34</v>
      </c>
      <c r="I18" s="1742">
        <v>18.149279972119565</v>
      </c>
      <c r="J18" s="738">
        <v>42</v>
      </c>
    </row>
    <row r="19" spans="1:10">
      <c r="A19" s="548" t="s">
        <v>869</v>
      </c>
      <c r="B19" s="1730">
        <v>505311</v>
      </c>
      <c r="C19" s="1739">
        <v>5526876.5010000002</v>
      </c>
      <c r="D19" s="1740">
        <v>10937.574090015853</v>
      </c>
      <c r="E19" s="738">
        <v>27</v>
      </c>
      <c r="F19" s="1741">
        <v>144183</v>
      </c>
      <c r="G19" s="1623">
        <v>3.833237275545661E-2</v>
      </c>
      <c r="H19" s="738">
        <v>22</v>
      </c>
      <c r="I19" s="1742">
        <v>14.235072290037767</v>
      </c>
      <c r="J19" s="738">
        <v>22</v>
      </c>
    </row>
    <row r="20" spans="1:10">
      <c r="A20" s="548" t="s">
        <v>868</v>
      </c>
      <c r="B20" s="1730">
        <v>497275</v>
      </c>
      <c r="C20" s="1739">
        <v>5136531.790000001</v>
      </c>
      <c r="D20" s="1740">
        <v>10329.358584284351</v>
      </c>
      <c r="E20" s="738">
        <v>31</v>
      </c>
      <c r="F20" s="1741">
        <v>137238</v>
      </c>
      <c r="G20" s="1623">
        <v>3.7427912021451792E-2</v>
      </c>
      <c r="H20" s="738">
        <v>26</v>
      </c>
      <c r="I20" s="1742">
        <v>12.386159924246908</v>
      </c>
      <c r="J20" s="738">
        <v>10</v>
      </c>
    </row>
    <row r="21" spans="1:10">
      <c r="A21" s="548" t="s">
        <v>867</v>
      </c>
      <c r="B21" s="1730">
        <v>688640</v>
      </c>
      <c r="C21" s="1739">
        <v>6583286.8880000003</v>
      </c>
      <c r="D21" s="1740">
        <v>9559.8380692379178</v>
      </c>
      <c r="E21" s="738">
        <v>36</v>
      </c>
      <c r="F21" s="1741">
        <v>172361</v>
      </c>
      <c r="G21" s="1623">
        <v>3.8194759185662654E-2</v>
      </c>
      <c r="H21" s="738">
        <v>23</v>
      </c>
      <c r="I21" s="1742">
        <v>16.385761958049368</v>
      </c>
      <c r="J21" s="738">
        <v>38</v>
      </c>
    </row>
    <row r="22" spans="1:10">
      <c r="A22" s="548" t="s">
        <v>866</v>
      </c>
      <c r="B22" s="1730">
        <v>716800</v>
      </c>
      <c r="C22" s="1739">
        <v>7960447.9560000002</v>
      </c>
      <c r="D22" s="1740">
        <v>11105.535652901786</v>
      </c>
      <c r="E22" s="738">
        <v>24</v>
      </c>
      <c r="F22" s="1741">
        <v>200078</v>
      </c>
      <c r="G22" s="1623">
        <v>3.9786722958046361E-2</v>
      </c>
      <c r="H22" s="738">
        <v>15</v>
      </c>
      <c r="I22" s="1742">
        <v>12.292119361886805</v>
      </c>
      <c r="J22" s="738">
        <v>6</v>
      </c>
    </row>
    <row r="23" spans="1:10">
      <c r="A23" s="548" t="s">
        <v>865</v>
      </c>
      <c r="B23" s="1730">
        <v>182470</v>
      </c>
      <c r="C23" s="1739">
        <v>2538312.9679999999</v>
      </c>
      <c r="D23" s="1740">
        <v>13976.493797250198</v>
      </c>
      <c r="E23" s="738">
        <v>13</v>
      </c>
      <c r="F23" s="1741">
        <v>57978</v>
      </c>
      <c r="G23" s="1623">
        <v>4.3780623132912484E-2</v>
      </c>
      <c r="H23" s="738">
        <v>7</v>
      </c>
      <c r="I23" s="1742">
        <v>12.224069462206367</v>
      </c>
      <c r="J23" s="738">
        <v>3</v>
      </c>
    </row>
    <row r="24" spans="1:10">
      <c r="A24" s="548" t="s">
        <v>864</v>
      </c>
      <c r="B24" s="1730">
        <v>874514</v>
      </c>
      <c r="C24" s="1739">
        <v>12620036.025000002</v>
      </c>
      <c r="D24" s="1740">
        <v>14430.913656042101</v>
      </c>
      <c r="E24" s="738">
        <v>11</v>
      </c>
      <c r="F24" s="1741">
        <v>341295</v>
      </c>
      <c r="G24" s="1623">
        <v>3.6976914472816778E-2</v>
      </c>
      <c r="H24" s="738">
        <v>28</v>
      </c>
      <c r="I24" s="1742">
        <v>14.804568473239375</v>
      </c>
      <c r="J24" s="738">
        <v>23</v>
      </c>
    </row>
    <row r="25" spans="1:10">
      <c r="A25" s="548" t="s">
        <v>863</v>
      </c>
      <c r="B25" s="1730">
        <v>955844</v>
      </c>
      <c r="C25" s="1739">
        <v>15723617.171000002</v>
      </c>
      <c r="D25" s="1740">
        <v>16449.982602809665</v>
      </c>
      <c r="E25" s="738">
        <v>7</v>
      </c>
      <c r="F25" s="1741">
        <v>431572</v>
      </c>
      <c r="G25" s="1623">
        <v>3.6433357981982155E-2</v>
      </c>
      <c r="H25" s="738">
        <v>29</v>
      </c>
      <c r="I25" s="1742">
        <v>13.394983797230983</v>
      </c>
      <c r="J25" s="738">
        <v>13</v>
      </c>
    </row>
    <row r="26" spans="1:10">
      <c r="A26" s="548" t="s">
        <v>862</v>
      </c>
      <c r="B26" s="1730">
        <v>1537922</v>
      </c>
      <c r="C26" s="1739">
        <v>16849134.991999999</v>
      </c>
      <c r="D26" s="1740">
        <v>10955.779936823843</v>
      </c>
      <c r="E26" s="738">
        <v>26</v>
      </c>
      <c r="F26" s="1741">
        <v>431157</v>
      </c>
      <c r="G26" s="1623">
        <v>3.9078885399054172E-2</v>
      </c>
      <c r="H26" s="738">
        <v>19</v>
      </c>
      <c r="I26" s="1742">
        <v>18.249135226784468</v>
      </c>
      <c r="J26" s="738">
        <v>44</v>
      </c>
    </row>
    <row r="27" spans="1:10">
      <c r="A27" s="548" t="s">
        <v>861</v>
      </c>
      <c r="B27" s="1730">
        <v>857235</v>
      </c>
      <c r="C27" s="1739">
        <v>10222017.313999999</v>
      </c>
      <c r="D27" s="1740">
        <v>11924.404992796608</v>
      </c>
      <c r="E27" s="738">
        <v>19</v>
      </c>
      <c r="F27" s="1741">
        <v>284740</v>
      </c>
      <c r="G27" s="1623">
        <v>3.5899477818360608E-2</v>
      </c>
      <c r="H27" s="738">
        <v>32</v>
      </c>
      <c r="I27" s="1742">
        <v>15.439500739748679</v>
      </c>
      <c r="J27" s="738">
        <v>31</v>
      </c>
    </row>
    <row r="28" spans="1:10">
      <c r="A28" s="548" t="s">
        <v>860</v>
      </c>
      <c r="B28" s="1730">
        <v>490917</v>
      </c>
      <c r="C28" s="1739">
        <v>4145631.8879999998</v>
      </c>
      <c r="D28" s="1740">
        <v>8444.6696447668346</v>
      </c>
      <c r="E28" s="738">
        <v>47</v>
      </c>
      <c r="F28" s="1741">
        <v>104893</v>
      </c>
      <c r="G28" s="1623">
        <v>3.9522483750107251E-2</v>
      </c>
      <c r="H28" s="738">
        <v>16</v>
      </c>
      <c r="I28" s="1742">
        <v>15.142177023611165</v>
      </c>
      <c r="J28" s="738">
        <v>27</v>
      </c>
    </row>
    <row r="29" spans="1:10">
      <c r="A29" s="548" t="s">
        <v>859</v>
      </c>
      <c r="B29" s="1730">
        <v>917785</v>
      </c>
      <c r="C29" s="1739">
        <v>9390060.8310000002</v>
      </c>
      <c r="D29" s="1740">
        <v>10231.220635551899</v>
      </c>
      <c r="E29" s="738">
        <v>32</v>
      </c>
      <c r="F29" s="1741">
        <v>260145</v>
      </c>
      <c r="G29" s="1623">
        <v>3.6095488404543623E-2</v>
      </c>
      <c r="H29" s="738">
        <v>31</v>
      </c>
      <c r="I29" s="1742">
        <v>13.591043017785983</v>
      </c>
      <c r="J29" s="738">
        <v>15</v>
      </c>
    </row>
    <row r="30" spans="1:10">
      <c r="A30" s="548" t="s">
        <v>858</v>
      </c>
      <c r="B30" s="1730">
        <v>144532</v>
      </c>
      <c r="C30" s="1739">
        <v>1601097.0769999998</v>
      </c>
      <c r="D30" s="1740">
        <v>11077.803372263579</v>
      </c>
      <c r="E30" s="738">
        <v>25</v>
      </c>
      <c r="F30" s="1741">
        <v>44865</v>
      </c>
      <c r="G30" s="1623">
        <v>3.5686996032542072E-2</v>
      </c>
      <c r="H30" s="738">
        <v>33</v>
      </c>
      <c r="I30" s="1742">
        <v>13.956393729479377</v>
      </c>
      <c r="J30" s="738">
        <v>18</v>
      </c>
    </row>
    <row r="31" spans="1:10">
      <c r="A31" s="548" t="s">
        <v>857</v>
      </c>
      <c r="B31" s="1730">
        <v>312635</v>
      </c>
      <c r="C31" s="1739">
        <v>3805870.8880000003</v>
      </c>
      <c r="D31" s="1740">
        <v>12173.527877556895</v>
      </c>
      <c r="E31" s="738">
        <v>18</v>
      </c>
      <c r="F31" s="1741">
        <v>95454</v>
      </c>
      <c r="G31" s="1623">
        <v>3.9871256186225827E-2</v>
      </c>
      <c r="H31" s="738">
        <v>14</v>
      </c>
      <c r="I31" s="1742">
        <v>13.558000616432667</v>
      </c>
      <c r="J31" s="738">
        <v>14</v>
      </c>
    </row>
    <row r="32" spans="1:10">
      <c r="A32" s="548" t="s">
        <v>856</v>
      </c>
      <c r="B32" s="1730">
        <v>459189</v>
      </c>
      <c r="C32" s="1739">
        <v>3880471.7770000002</v>
      </c>
      <c r="D32" s="1740">
        <v>8450.7071750412142</v>
      </c>
      <c r="E32" s="738">
        <v>46</v>
      </c>
      <c r="F32" s="1741">
        <v>126930</v>
      </c>
      <c r="G32" s="1623">
        <v>3.0571746450799655E-2</v>
      </c>
      <c r="H32" s="738">
        <v>46</v>
      </c>
      <c r="I32" s="1742">
        <v>20.59407955507023</v>
      </c>
      <c r="J32" s="738">
        <v>47</v>
      </c>
    </row>
    <row r="33" spans="1:10">
      <c r="A33" s="548" t="s">
        <v>855</v>
      </c>
      <c r="B33" s="1730">
        <v>184670</v>
      </c>
      <c r="C33" s="1739">
        <v>2764233.2820000001</v>
      </c>
      <c r="D33" s="1740">
        <v>14968.502095630041</v>
      </c>
      <c r="E33" s="738">
        <v>10</v>
      </c>
      <c r="F33" s="1741">
        <v>73430</v>
      </c>
      <c r="G33" s="1623">
        <v>3.7644467955876344E-2</v>
      </c>
      <c r="H33" s="738">
        <v>24</v>
      </c>
      <c r="I33" s="1742">
        <v>12.351300297230139</v>
      </c>
      <c r="J33" s="738">
        <v>7</v>
      </c>
    </row>
    <row r="34" spans="1:10">
      <c r="A34" s="548" t="s">
        <v>854</v>
      </c>
      <c r="B34" s="1730">
        <v>1400579</v>
      </c>
      <c r="C34" s="1739">
        <v>25993208.153999999</v>
      </c>
      <c r="D34" s="1740">
        <v>18558.901821318181</v>
      </c>
      <c r="E34" s="738">
        <v>6</v>
      </c>
      <c r="F34" s="1741">
        <v>542405</v>
      </c>
      <c r="G34" s="1623">
        <v>4.7922139644730417E-2</v>
      </c>
      <c r="H34" s="738">
        <v>4</v>
      </c>
      <c r="I34" s="1742">
        <v>12.254183733299445</v>
      </c>
      <c r="J34" s="738">
        <v>4</v>
      </c>
    </row>
    <row r="35" spans="1:10">
      <c r="A35" s="548" t="s">
        <v>853</v>
      </c>
      <c r="B35" s="1730">
        <v>340365</v>
      </c>
      <c r="C35" s="1739">
        <v>3309621.733</v>
      </c>
      <c r="D35" s="1740">
        <v>9723.7428437118979</v>
      </c>
      <c r="E35" s="738">
        <v>35</v>
      </c>
      <c r="F35" s="1741">
        <v>79953</v>
      </c>
      <c r="G35" s="1623">
        <v>4.1394590984703515E-2</v>
      </c>
      <c r="H35" s="738">
        <v>12</v>
      </c>
      <c r="I35" s="1742">
        <v>15.454350843513268</v>
      </c>
      <c r="J35" s="738">
        <v>32</v>
      </c>
    </row>
    <row r="36" spans="1:10">
      <c r="A36" s="548" t="s">
        <v>852</v>
      </c>
      <c r="B36" s="1730">
        <v>2741185</v>
      </c>
      <c r="C36" s="1739">
        <v>56862009.59300001</v>
      </c>
      <c r="D36" s="1740">
        <v>20743.587022765703</v>
      </c>
      <c r="E36" s="738">
        <v>1</v>
      </c>
      <c r="F36" s="1741">
        <v>1172713</v>
      </c>
      <c r="G36" s="1623">
        <v>4.8487575044362949E-2</v>
      </c>
      <c r="H36" s="738">
        <v>3</v>
      </c>
      <c r="I36" s="1742">
        <v>13.157734864965162</v>
      </c>
      <c r="J36" s="738">
        <v>11</v>
      </c>
    </row>
    <row r="37" spans="1:10">
      <c r="A37" s="548" t="s">
        <v>851</v>
      </c>
      <c r="B37" s="1730">
        <v>1548895</v>
      </c>
      <c r="C37" s="1739">
        <v>13210839.362</v>
      </c>
      <c r="D37" s="1740">
        <v>8529.2026651257856</v>
      </c>
      <c r="E37" s="738">
        <v>45</v>
      </c>
      <c r="F37" s="1741">
        <v>419889</v>
      </c>
      <c r="G37" s="1623">
        <v>3.1462694574042188E-2</v>
      </c>
      <c r="H37" s="738">
        <v>42</v>
      </c>
      <c r="I37" s="1742">
        <v>15.549702444487455</v>
      </c>
      <c r="J37" s="738">
        <v>35</v>
      </c>
    </row>
    <row r="38" spans="1:10">
      <c r="A38" s="548" t="s">
        <v>850</v>
      </c>
      <c r="B38" s="1730">
        <v>106586</v>
      </c>
      <c r="C38" s="1739">
        <v>1373266.1229999999</v>
      </c>
      <c r="D38" s="1740">
        <v>12884.113513969938</v>
      </c>
      <c r="E38" s="738">
        <v>16</v>
      </c>
      <c r="F38" s="1741">
        <v>40430</v>
      </c>
      <c r="G38" s="1623">
        <v>3.3966513059609196E-2</v>
      </c>
      <c r="H38" s="738">
        <v>36</v>
      </c>
      <c r="I38" s="1742">
        <v>11.815886039191973</v>
      </c>
      <c r="J38" s="738">
        <v>2</v>
      </c>
    </row>
    <row r="39" spans="1:10">
      <c r="A39" s="548" t="s">
        <v>849</v>
      </c>
      <c r="B39" s="1730">
        <v>1724810</v>
      </c>
      <c r="C39" s="1739">
        <v>20231423.136999998</v>
      </c>
      <c r="D39" s="1740">
        <v>11729.653200642388</v>
      </c>
      <c r="E39" s="738">
        <v>20</v>
      </c>
      <c r="F39" s="1741">
        <v>515905</v>
      </c>
      <c r="G39" s="1623">
        <v>3.9215404264350995E-2</v>
      </c>
      <c r="H39" s="738">
        <v>17</v>
      </c>
      <c r="I39" s="1742">
        <v>16.871950741257731</v>
      </c>
      <c r="J39" s="738">
        <v>39</v>
      </c>
    </row>
    <row r="40" spans="1:10">
      <c r="A40" s="548" t="s">
        <v>848</v>
      </c>
      <c r="B40" s="1730">
        <v>688511</v>
      </c>
      <c r="C40" s="1739">
        <v>5560047.0460000001</v>
      </c>
      <c r="D40" s="1740">
        <v>8075.465818265794</v>
      </c>
      <c r="E40" s="738">
        <v>48</v>
      </c>
      <c r="F40" s="1741">
        <v>172636</v>
      </c>
      <c r="G40" s="1623">
        <v>3.2206764788340787E-2</v>
      </c>
      <c r="H40" s="738">
        <v>41</v>
      </c>
      <c r="I40" s="1742">
        <v>16.32128392209443</v>
      </c>
      <c r="J40" s="738">
        <v>37</v>
      </c>
    </row>
    <row r="41" spans="1:10">
      <c r="A41" s="548" t="s">
        <v>847</v>
      </c>
      <c r="B41" s="1730">
        <v>601318</v>
      </c>
      <c r="C41" s="1739">
        <v>5969320.5210000006</v>
      </c>
      <c r="D41" s="1740">
        <v>10456.770296238814</v>
      </c>
      <c r="E41" s="738">
        <v>29</v>
      </c>
      <c r="F41" s="1741">
        <v>181022</v>
      </c>
      <c r="G41" s="1623">
        <v>3.297566329506911E-2</v>
      </c>
      <c r="H41" s="738">
        <v>38</v>
      </c>
      <c r="I41" s="1742">
        <v>20.93181966643861</v>
      </c>
      <c r="J41" s="738">
        <v>48</v>
      </c>
    </row>
    <row r="42" spans="1:10">
      <c r="A42" s="548" t="s">
        <v>846</v>
      </c>
      <c r="B42" s="1730">
        <v>1743160</v>
      </c>
      <c r="C42" s="1739">
        <v>25109991.241999999</v>
      </c>
      <c r="D42" s="1740">
        <v>14404.868882948211</v>
      </c>
      <c r="E42" s="738">
        <v>12</v>
      </c>
      <c r="F42" s="1741">
        <v>642623</v>
      </c>
      <c r="G42" s="1623">
        <v>3.9074218074983305E-2</v>
      </c>
      <c r="H42" s="738">
        <v>20</v>
      </c>
      <c r="I42" s="1742">
        <v>14.206112350457156</v>
      </c>
      <c r="J42" s="738">
        <v>20</v>
      </c>
    </row>
    <row r="43" spans="1:10">
      <c r="A43" s="548" t="s">
        <v>845</v>
      </c>
      <c r="B43" s="1730">
        <v>141959</v>
      </c>
      <c r="C43" s="1739">
        <v>2242485.5159999998</v>
      </c>
      <c r="D43" s="1740">
        <v>15796.712543762636</v>
      </c>
      <c r="E43" s="738">
        <v>9</v>
      </c>
      <c r="F43" s="1741">
        <v>53006</v>
      </c>
      <c r="G43" s="1623">
        <v>4.2306258083990488E-2</v>
      </c>
      <c r="H43" s="738">
        <v>9</v>
      </c>
      <c r="I43" s="1742">
        <v>13.358002441827871</v>
      </c>
      <c r="J43" s="738">
        <v>12</v>
      </c>
    </row>
    <row r="44" spans="1:10">
      <c r="A44" s="548" t="s">
        <v>844</v>
      </c>
      <c r="B44" s="1730">
        <v>756523</v>
      </c>
      <c r="C44" s="1739">
        <v>7437181.5720000006</v>
      </c>
      <c r="D44" s="1740">
        <v>9830.7408657767191</v>
      </c>
      <c r="E44" s="738">
        <v>33</v>
      </c>
      <c r="F44" s="1741">
        <v>192879</v>
      </c>
      <c r="G44" s="1623">
        <v>3.8558793710046196E-2</v>
      </c>
      <c r="H44" s="738">
        <v>21</v>
      </c>
      <c r="I44" s="1742">
        <v>15.198679055990826</v>
      </c>
      <c r="J44" s="738">
        <v>28</v>
      </c>
    </row>
    <row r="45" spans="1:10">
      <c r="A45" s="548" t="s">
        <v>843</v>
      </c>
      <c r="B45" s="1730">
        <v>133040</v>
      </c>
      <c r="C45" s="1739">
        <v>1211080.442</v>
      </c>
      <c r="D45" s="1740">
        <v>9103.1302014431767</v>
      </c>
      <c r="E45" s="738">
        <v>42</v>
      </c>
      <c r="F45" s="1741">
        <v>41550</v>
      </c>
      <c r="G45" s="1623">
        <v>2.9147543730445247E-2</v>
      </c>
      <c r="H45" s="738">
        <v>49</v>
      </c>
      <c r="I45" s="1742">
        <v>13.92918839000856</v>
      </c>
      <c r="J45" s="738">
        <v>17</v>
      </c>
    </row>
    <row r="46" spans="1:10">
      <c r="A46" s="548" t="s">
        <v>842</v>
      </c>
      <c r="B46" s="1730">
        <v>995475</v>
      </c>
      <c r="C46" s="1739">
        <v>8736366.7430000007</v>
      </c>
      <c r="D46" s="1740">
        <v>8776.0784982043751</v>
      </c>
      <c r="E46" s="738">
        <v>44</v>
      </c>
      <c r="F46" s="1741">
        <v>282150</v>
      </c>
      <c r="G46" s="1623">
        <v>3.0963553935849729E-2</v>
      </c>
      <c r="H46" s="738">
        <v>43</v>
      </c>
      <c r="I46" s="1742">
        <v>15.058882805919865</v>
      </c>
      <c r="J46" s="738">
        <v>26</v>
      </c>
    </row>
    <row r="47" spans="1:10">
      <c r="A47" s="548" t="s">
        <v>841</v>
      </c>
      <c r="B47" s="1730">
        <v>5233765</v>
      </c>
      <c r="C47" s="1739">
        <v>47527970.711000003</v>
      </c>
      <c r="D47" s="1740">
        <v>9081.0288025923983</v>
      </c>
      <c r="E47" s="738">
        <v>43</v>
      </c>
      <c r="F47" s="1741">
        <v>1282380</v>
      </c>
      <c r="G47" s="1623">
        <v>3.7062314377173694E-2</v>
      </c>
      <c r="H47" s="738">
        <v>27</v>
      </c>
      <c r="I47" s="1742">
        <v>15.263577927748475</v>
      </c>
      <c r="J47" s="738">
        <v>29</v>
      </c>
    </row>
    <row r="48" spans="1:10" s="845" customFormat="1">
      <c r="A48" s="552" t="s">
        <v>27</v>
      </c>
      <c r="B48" s="1743">
        <v>635577</v>
      </c>
      <c r="C48" s="1744">
        <v>4290875.6149999993</v>
      </c>
      <c r="D48" s="1745">
        <v>6751.1499236127174</v>
      </c>
      <c r="E48" s="748">
        <v>51</v>
      </c>
      <c r="F48" s="1746">
        <v>121876</v>
      </c>
      <c r="G48" s="1747">
        <v>3.5206895656240758E-2</v>
      </c>
      <c r="H48" s="748">
        <v>35</v>
      </c>
      <c r="I48" s="1748">
        <v>22.85441146900807</v>
      </c>
      <c r="J48" s="748">
        <v>49</v>
      </c>
    </row>
    <row r="49" spans="1:10">
      <c r="A49" s="548" t="s">
        <v>840</v>
      </c>
      <c r="B49" s="1730">
        <v>87311</v>
      </c>
      <c r="C49" s="1739">
        <v>1638720.0419999999</v>
      </c>
      <c r="D49" s="1740">
        <v>18768.769593751073</v>
      </c>
      <c r="E49" s="738">
        <v>5</v>
      </c>
      <c r="F49" s="1741">
        <v>30865</v>
      </c>
      <c r="G49" s="1623">
        <v>5.3093148938927588E-2</v>
      </c>
      <c r="H49" s="738">
        <v>2</v>
      </c>
      <c r="I49" s="1742">
        <v>10.537551104112676</v>
      </c>
      <c r="J49" s="738">
        <v>1</v>
      </c>
    </row>
    <row r="50" spans="1:10">
      <c r="A50" s="548" t="s">
        <v>839</v>
      </c>
      <c r="B50" s="1730">
        <v>1280381</v>
      </c>
      <c r="C50" s="1739">
        <v>14384705.294</v>
      </c>
      <c r="D50" s="1740">
        <v>11234.706930202809</v>
      </c>
      <c r="E50" s="738">
        <v>23</v>
      </c>
      <c r="F50" s="1741">
        <v>440824</v>
      </c>
      <c r="G50" s="1623">
        <v>3.2631402314756003E-2</v>
      </c>
      <c r="H50" s="738">
        <v>40</v>
      </c>
      <c r="I50" s="1742">
        <v>14.221774996825671</v>
      </c>
      <c r="J50" s="738">
        <v>21</v>
      </c>
    </row>
    <row r="51" spans="1:10">
      <c r="A51" s="548" t="s">
        <v>25</v>
      </c>
      <c r="B51" s="1730">
        <v>1073638</v>
      </c>
      <c r="C51" s="1739">
        <v>11470244.772</v>
      </c>
      <c r="D51" s="1740">
        <v>10683.530921968111</v>
      </c>
      <c r="E51" s="738">
        <v>28</v>
      </c>
      <c r="F51" s="1741">
        <v>384651</v>
      </c>
      <c r="G51" s="1623">
        <v>2.9819875086766968E-2</v>
      </c>
      <c r="H51" s="738">
        <v>48</v>
      </c>
      <c r="I51" s="1742">
        <v>18.760556836619042</v>
      </c>
      <c r="J51" s="738">
        <v>46</v>
      </c>
    </row>
    <row r="52" spans="1:10">
      <c r="A52" s="548" t="s">
        <v>838</v>
      </c>
      <c r="B52" s="1730">
        <v>280310</v>
      </c>
      <c r="C52" s="1739">
        <v>3226917.852</v>
      </c>
      <c r="D52" s="1740">
        <v>11511.961228639721</v>
      </c>
      <c r="E52" s="738">
        <v>22</v>
      </c>
      <c r="F52" s="1741">
        <v>67737</v>
      </c>
      <c r="G52" s="1623">
        <v>4.7638924841667034E-2</v>
      </c>
      <c r="H52" s="738">
        <v>5</v>
      </c>
      <c r="I52" s="1742">
        <v>14.109412377341297</v>
      </c>
      <c r="J52" s="738">
        <v>19</v>
      </c>
    </row>
    <row r="53" spans="1:10">
      <c r="A53" s="548" t="s">
        <v>837</v>
      </c>
      <c r="B53" s="1730">
        <v>871432</v>
      </c>
      <c r="C53" s="1739">
        <v>10054345.528000001</v>
      </c>
      <c r="D53" s="1740">
        <v>11537.728162381001</v>
      </c>
      <c r="E53" s="738">
        <v>21</v>
      </c>
      <c r="F53" s="1741">
        <v>268238</v>
      </c>
      <c r="G53" s="1623">
        <v>3.7482927579239336E-2</v>
      </c>
      <c r="H53" s="738">
        <v>25</v>
      </c>
      <c r="I53" s="1742">
        <v>14.91459939571639</v>
      </c>
      <c r="J53" s="738">
        <v>24</v>
      </c>
    </row>
    <row r="54" spans="1:10">
      <c r="A54" s="544" t="s">
        <v>836</v>
      </c>
      <c r="B54" s="1749">
        <v>94067</v>
      </c>
      <c r="C54" s="1750">
        <v>1509531.919</v>
      </c>
      <c r="D54" s="1751">
        <v>16047.412153039853</v>
      </c>
      <c r="E54" s="729">
        <v>8</v>
      </c>
      <c r="F54" s="1752">
        <v>33515</v>
      </c>
      <c r="G54" s="1635">
        <v>4.5040486916306133E-2</v>
      </c>
      <c r="H54" s="729">
        <v>6</v>
      </c>
      <c r="I54" s="1753">
        <v>12.375758320125748</v>
      </c>
      <c r="J54" s="729">
        <v>8</v>
      </c>
    </row>
    <row r="55" spans="1:10">
      <c r="A55" s="1641"/>
      <c r="B55" s="547"/>
      <c r="C55" s="547"/>
      <c r="D55" s="547"/>
      <c r="E55" s="1641"/>
      <c r="F55" s="547"/>
      <c r="G55" s="1640"/>
      <c r="H55" s="1641"/>
      <c r="I55" s="1754"/>
      <c r="J55" s="1641"/>
    </row>
    <row r="56" spans="1:10">
      <c r="A56" s="1669" t="s">
        <v>835</v>
      </c>
      <c r="B56" s="1669"/>
      <c r="C56" s="1669"/>
      <c r="D56" s="1669"/>
      <c r="E56" s="1669"/>
      <c r="F56" s="1669"/>
      <c r="G56" s="1669"/>
      <c r="H56" s="1669"/>
      <c r="I56" s="1669"/>
      <c r="J56" s="1669"/>
    </row>
  </sheetData>
  <mergeCells count="1">
    <mergeCell ref="A56:J56"/>
  </mergeCells>
  <printOptions horizontalCentered="1"/>
  <pageMargins left="0.7" right="0.7" top="1" bottom="1" header="0.5" footer="0.5"/>
  <pageSetup scale="89" orientation="portrait" r:id="rId1"/>
  <headerFooter scaleWithDoc="0" alignWithMargins="0">
    <oddHeader xml:space="preserve">&amp;C&amp;"-,Bold"&amp;10Table 13.6
Selected Data by State, FY 2015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H57"/>
  <sheetViews>
    <sheetView view="pageLayout" zoomScaleNormal="100" workbookViewId="0">
      <selection activeCell="C6" sqref="B6:C6"/>
    </sheetView>
  </sheetViews>
  <sheetFormatPr defaultColWidth="9.140625" defaultRowHeight="12.75"/>
  <cols>
    <col min="1" max="1" width="9.140625" style="194"/>
    <col min="2" max="2" width="10.7109375" style="194" bestFit="1" customWidth="1"/>
    <col min="3" max="3" width="8" style="194" bestFit="1" customWidth="1"/>
    <col min="4" max="4" width="7.28515625" style="194" bestFit="1" customWidth="1"/>
    <col min="5" max="5" width="10.42578125" style="846" bestFit="1" customWidth="1"/>
    <col min="6" max="6" width="8" style="194" bestFit="1" customWidth="1"/>
    <col min="7" max="7" width="7.28515625" style="194" bestFit="1" customWidth="1"/>
    <col min="8" max="8" width="10.28515625" style="194" bestFit="1" customWidth="1"/>
    <col min="9" max="16384" width="9.140625" style="194"/>
  </cols>
  <sheetData>
    <row r="1" spans="1:8" s="852" customFormat="1">
      <c r="A1" s="1755" t="s">
        <v>4</v>
      </c>
      <c r="B1" s="1756" t="s">
        <v>894</v>
      </c>
      <c r="C1" s="1757" t="s">
        <v>722</v>
      </c>
      <c r="D1" s="1758"/>
      <c r="E1" s="1759" t="s">
        <v>893</v>
      </c>
      <c r="F1" s="1757" t="s">
        <v>722</v>
      </c>
      <c r="G1" s="1758"/>
      <c r="H1" s="1760" t="s">
        <v>775</v>
      </c>
    </row>
    <row r="2" spans="1:8" s="852" customFormat="1">
      <c r="A2" s="1761"/>
      <c r="B2" s="1762"/>
      <c r="C2" s="1763" t="s">
        <v>774</v>
      </c>
      <c r="D2" s="1764" t="s">
        <v>5</v>
      </c>
      <c r="E2" s="1765"/>
      <c r="F2" s="1763" t="s">
        <v>774</v>
      </c>
      <c r="G2" s="1764" t="s">
        <v>5</v>
      </c>
      <c r="H2" s="1766"/>
    </row>
    <row r="3" spans="1:8">
      <c r="A3" s="176">
        <v>1976</v>
      </c>
      <c r="B3" s="1767">
        <v>55586</v>
      </c>
      <c r="C3" s="1767"/>
      <c r="D3" s="1768"/>
      <c r="E3" s="161">
        <v>1272050</v>
      </c>
      <c r="F3" s="1767"/>
      <c r="G3" s="1769"/>
      <c r="H3" s="1770">
        <v>4.369796784717582E-2</v>
      </c>
    </row>
    <row r="4" spans="1:8">
      <c r="A4" s="176">
        <v>1977</v>
      </c>
      <c r="B4" s="1767">
        <v>56838</v>
      </c>
      <c r="C4" s="163">
        <v>1252</v>
      </c>
      <c r="D4" s="1771">
        <v>2.2523657035944302E-2</v>
      </c>
      <c r="E4" s="161">
        <v>1315950</v>
      </c>
      <c r="F4" s="163">
        <v>43900</v>
      </c>
      <c r="G4" s="1770">
        <v>3.4511222043158707E-2</v>
      </c>
      <c r="H4" s="1770">
        <v>4.3191610623503934E-2</v>
      </c>
    </row>
    <row r="5" spans="1:8">
      <c r="A5" s="176">
        <v>1978</v>
      </c>
      <c r="B5" s="1767">
        <v>56588</v>
      </c>
      <c r="C5" s="163">
        <v>-250</v>
      </c>
      <c r="D5" s="1771">
        <v>-4.3984658151236845E-3</v>
      </c>
      <c r="E5" s="161">
        <v>1363750</v>
      </c>
      <c r="F5" s="163">
        <v>47800</v>
      </c>
      <c r="G5" s="1770">
        <v>3.6323568524639915E-2</v>
      </c>
      <c r="H5" s="1770">
        <v>4.1494408799266726E-2</v>
      </c>
    </row>
    <row r="6" spans="1:8">
      <c r="A6" s="176">
        <v>1979</v>
      </c>
      <c r="B6" s="1767">
        <v>57641</v>
      </c>
      <c r="C6" s="163">
        <v>1053</v>
      </c>
      <c r="D6" s="1771">
        <v>1.8608185481020712E-2</v>
      </c>
      <c r="E6" s="161">
        <v>1415950</v>
      </c>
      <c r="F6" s="163">
        <v>52200</v>
      </c>
      <c r="G6" s="1770">
        <v>3.827681026581109E-2</v>
      </c>
      <c r="H6" s="1770">
        <v>4.0708358345986795E-2</v>
      </c>
    </row>
    <row r="7" spans="1:8">
      <c r="A7" s="176">
        <v>1980</v>
      </c>
      <c r="B7" s="1767">
        <v>61115</v>
      </c>
      <c r="C7" s="163">
        <v>3474</v>
      </c>
      <c r="D7" s="1771">
        <v>6.0269599764056832E-2</v>
      </c>
      <c r="E7" s="161">
        <v>1474000</v>
      </c>
      <c r="F7" s="163">
        <v>58050</v>
      </c>
      <c r="G7" s="1770">
        <v>4.0997210353473035E-2</v>
      </c>
      <c r="H7" s="1770">
        <v>4.1462008141112616E-2</v>
      </c>
    </row>
    <row r="8" spans="1:8">
      <c r="A8" s="176">
        <v>1981</v>
      </c>
      <c r="B8" s="1767">
        <v>63090</v>
      </c>
      <c r="C8" s="163">
        <v>1975</v>
      </c>
      <c r="D8" s="1771">
        <v>3.2316125337478525E-2</v>
      </c>
      <c r="E8" s="161">
        <v>1515000</v>
      </c>
      <c r="F8" s="163">
        <v>41000</v>
      </c>
      <c r="G8" s="1770">
        <v>2.7815468113975506E-2</v>
      </c>
      <c r="H8" s="1770">
        <v>4.1643564356435646E-2</v>
      </c>
    </row>
    <row r="9" spans="1:8">
      <c r="A9" s="176">
        <v>1982</v>
      </c>
      <c r="B9" s="1767">
        <v>67056</v>
      </c>
      <c r="C9" s="163">
        <v>3966</v>
      </c>
      <c r="D9" s="1771">
        <v>6.2862577270565864E-2</v>
      </c>
      <c r="E9" s="161">
        <v>1558000</v>
      </c>
      <c r="F9" s="163">
        <v>43000</v>
      </c>
      <c r="G9" s="1770">
        <v>2.8382838283828482E-2</v>
      </c>
      <c r="H9" s="1770">
        <v>4.3039794608472404E-2</v>
      </c>
    </row>
    <row r="10" spans="1:8">
      <c r="A10" s="176">
        <v>1983</v>
      </c>
      <c r="B10" s="1767">
        <v>69579</v>
      </c>
      <c r="C10" s="163">
        <v>2523</v>
      </c>
      <c r="D10" s="1771">
        <v>3.7625268432355044E-2</v>
      </c>
      <c r="E10" s="161">
        <v>1595000</v>
      </c>
      <c r="F10" s="163">
        <v>37000</v>
      </c>
      <c r="G10" s="1770">
        <v>2.3748395378690557E-2</v>
      </c>
      <c r="H10" s="1770">
        <v>4.3623197492163007E-2</v>
      </c>
    </row>
    <row r="11" spans="1:8">
      <c r="A11" s="176">
        <v>1984</v>
      </c>
      <c r="B11" s="1767">
        <v>69212</v>
      </c>
      <c r="C11" s="163">
        <v>-367</v>
      </c>
      <c r="D11" s="1771">
        <v>-5.2745799738426824E-3</v>
      </c>
      <c r="E11" s="161">
        <v>1622000</v>
      </c>
      <c r="F11" s="163">
        <v>27000</v>
      </c>
      <c r="G11" s="1770">
        <v>1.6927899686520309E-2</v>
      </c>
      <c r="H11" s="1770">
        <v>4.2670776818742297E-2</v>
      </c>
    </row>
    <row r="12" spans="1:8">
      <c r="A12" s="176">
        <v>1985</v>
      </c>
      <c r="B12" s="1767">
        <v>70615</v>
      </c>
      <c r="C12" s="163">
        <v>1403</v>
      </c>
      <c r="D12" s="1771">
        <v>2.0271051262786801E-2</v>
      </c>
      <c r="E12" s="161">
        <v>1643000</v>
      </c>
      <c r="F12" s="163">
        <v>21000</v>
      </c>
      <c r="G12" s="1770">
        <v>1.2946979038224393E-2</v>
      </c>
      <c r="H12" s="1770">
        <v>4.2979306147291542E-2</v>
      </c>
    </row>
    <row r="13" spans="1:8">
      <c r="A13" s="176">
        <v>1986</v>
      </c>
      <c r="B13" s="1767">
        <v>72674</v>
      </c>
      <c r="C13" s="163">
        <v>2059</v>
      </c>
      <c r="D13" s="1771">
        <v>2.9158110882956879E-2</v>
      </c>
      <c r="E13" s="161">
        <v>1663000</v>
      </c>
      <c r="F13" s="163">
        <v>20000</v>
      </c>
      <c r="G13" s="1770">
        <v>1.2172854534388211E-2</v>
      </c>
      <c r="H13" s="1770">
        <v>4.3700541190619363E-2</v>
      </c>
    </row>
    <row r="14" spans="1:8">
      <c r="A14" s="176">
        <v>1987</v>
      </c>
      <c r="B14" s="1767">
        <v>73088</v>
      </c>
      <c r="C14" s="163">
        <v>414</v>
      </c>
      <c r="D14" s="1771">
        <v>5.6966728128354021E-3</v>
      </c>
      <c r="E14" s="161">
        <v>1678000</v>
      </c>
      <c r="F14" s="163">
        <v>15000</v>
      </c>
      <c r="G14" s="1770">
        <v>9.0198436560433581E-3</v>
      </c>
      <c r="H14" s="1770">
        <v>4.3556615017878428E-2</v>
      </c>
    </row>
    <row r="15" spans="1:8">
      <c r="A15" s="176">
        <v>1988</v>
      </c>
      <c r="B15" s="1767">
        <v>74929</v>
      </c>
      <c r="C15" s="163">
        <v>1841</v>
      </c>
      <c r="D15" s="1771">
        <v>2.5188813485113835E-2</v>
      </c>
      <c r="E15" s="161">
        <v>1690000</v>
      </c>
      <c r="F15" s="163">
        <v>12000</v>
      </c>
      <c r="G15" s="1770">
        <v>7.151370679380209E-3</v>
      </c>
      <c r="H15" s="1770">
        <v>4.4336686390532544E-2</v>
      </c>
    </row>
    <row r="16" spans="1:8">
      <c r="A16" s="176">
        <v>1989</v>
      </c>
      <c r="B16" s="1767">
        <v>74884</v>
      </c>
      <c r="C16" s="163">
        <v>-45</v>
      </c>
      <c r="D16" s="1771">
        <v>-6.0056853821617801E-4</v>
      </c>
      <c r="E16" s="161">
        <v>1706000</v>
      </c>
      <c r="F16" s="163">
        <v>16000</v>
      </c>
      <c r="G16" s="1770">
        <v>9.4674556213016903E-3</v>
      </c>
      <c r="H16" s="1770">
        <v>4.3894490035169986E-2</v>
      </c>
    </row>
    <row r="17" spans="1:8">
      <c r="A17" s="176">
        <v>1990</v>
      </c>
      <c r="B17" s="1767">
        <v>80430</v>
      </c>
      <c r="C17" s="163">
        <v>5546</v>
      </c>
      <c r="D17" s="1771">
        <v>7.4061214678703066E-2</v>
      </c>
      <c r="E17" s="161">
        <v>1729227</v>
      </c>
      <c r="F17" s="163">
        <v>23227</v>
      </c>
      <c r="G17" s="1770">
        <v>1.3614888628370458E-2</v>
      </c>
      <c r="H17" s="1770">
        <v>4.6512112059318989E-2</v>
      </c>
    </row>
    <row r="18" spans="1:8">
      <c r="A18" s="176">
        <v>1991</v>
      </c>
      <c r="B18" s="1767">
        <v>86843</v>
      </c>
      <c r="C18" s="163">
        <v>6413</v>
      </c>
      <c r="D18" s="1771">
        <v>7.9733930125575031E-2</v>
      </c>
      <c r="E18" s="161">
        <v>1780870</v>
      </c>
      <c r="F18" s="163">
        <v>51643</v>
      </c>
      <c r="G18" s="1770">
        <v>2.9864789296026428E-2</v>
      </c>
      <c r="H18" s="1770">
        <v>4.8764367977449222E-2</v>
      </c>
    </row>
    <row r="19" spans="1:8">
      <c r="A19" s="176">
        <v>1992</v>
      </c>
      <c r="B19" s="1767">
        <v>94923</v>
      </c>
      <c r="C19" s="163">
        <v>8080</v>
      </c>
      <c r="D19" s="1771">
        <v>9.3041465633384376E-2</v>
      </c>
      <c r="E19" s="161">
        <v>1838149</v>
      </c>
      <c r="F19" s="163">
        <v>57279</v>
      </c>
      <c r="G19" s="1770">
        <v>3.2163493124147235E-2</v>
      </c>
      <c r="H19" s="1770">
        <v>5.1640536213331999E-2</v>
      </c>
    </row>
    <row r="20" spans="1:8">
      <c r="A20" s="176">
        <v>1993</v>
      </c>
      <c r="B20" s="1767">
        <v>99163</v>
      </c>
      <c r="C20" s="163">
        <v>4240</v>
      </c>
      <c r="D20" s="1771">
        <v>4.4667783361250699E-2</v>
      </c>
      <c r="E20" s="161">
        <v>1889393</v>
      </c>
      <c r="F20" s="163">
        <v>51244</v>
      </c>
      <c r="G20" s="1770">
        <v>2.7878044706930671E-2</v>
      </c>
      <c r="H20" s="1770">
        <v>5.24840517563048E-2</v>
      </c>
    </row>
    <row r="21" spans="1:8">
      <c r="A21" s="176">
        <v>1994</v>
      </c>
      <c r="B21" s="1767">
        <v>103633</v>
      </c>
      <c r="C21" s="163">
        <v>4470</v>
      </c>
      <c r="D21" s="1771">
        <v>4.5077296975686493E-2</v>
      </c>
      <c r="E21" s="161">
        <v>1946721</v>
      </c>
      <c r="F21" s="163">
        <v>57328</v>
      </c>
      <c r="G21" s="1770">
        <v>3.03420198973956E-2</v>
      </c>
      <c r="H21" s="1770">
        <v>5.3234644307016771E-2</v>
      </c>
    </row>
    <row r="22" spans="1:8">
      <c r="A22" s="176">
        <v>1995</v>
      </c>
      <c r="B22" s="1767">
        <v>110594</v>
      </c>
      <c r="C22" s="163">
        <v>6961</v>
      </c>
      <c r="D22" s="1771">
        <v>6.7169723929636313E-2</v>
      </c>
      <c r="E22" s="161">
        <v>1995228</v>
      </c>
      <c r="F22" s="163">
        <v>48507</v>
      </c>
      <c r="G22" s="1770">
        <v>2.4917283986765515E-2</v>
      </c>
      <c r="H22" s="1770">
        <v>5.5429254200522443E-2</v>
      </c>
    </row>
    <row r="23" spans="1:8">
      <c r="A23" s="176">
        <v>1996</v>
      </c>
      <c r="B23" s="1767">
        <v>112666</v>
      </c>
      <c r="C23" s="163">
        <v>2072</v>
      </c>
      <c r="D23" s="1771">
        <v>1.8735193590972386E-2</v>
      </c>
      <c r="E23" s="161">
        <v>2042893</v>
      </c>
      <c r="F23" s="163">
        <v>47665</v>
      </c>
      <c r="G23" s="1770">
        <v>2.3889500347829884E-2</v>
      </c>
      <c r="H23" s="1770">
        <v>5.5150220789830895E-2</v>
      </c>
    </row>
    <row r="24" spans="1:8">
      <c r="A24" s="176">
        <v>1997</v>
      </c>
      <c r="B24" s="1767">
        <v>116047</v>
      </c>
      <c r="C24" s="163">
        <v>3381</v>
      </c>
      <c r="D24" s="1771">
        <v>3.0009053308007738E-2</v>
      </c>
      <c r="E24" s="161">
        <v>2099409</v>
      </c>
      <c r="F24" s="163">
        <v>56516</v>
      </c>
      <c r="G24" s="1770">
        <v>2.7664689242167917E-2</v>
      </c>
      <c r="H24" s="1770">
        <v>5.5276032445321518E-2</v>
      </c>
    </row>
    <row r="25" spans="1:8">
      <c r="A25" s="176">
        <v>1998</v>
      </c>
      <c r="B25" s="1767">
        <v>121053</v>
      </c>
      <c r="C25" s="163">
        <v>5006</v>
      </c>
      <c r="D25" s="1771">
        <v>4.3137694210104528E-2</v>
      </c>
      <c r="E25" s="161">
        <v>2141632</v>
      </c>
      <c r="F25" s="163">
        <v>42223</v>
      </c>
      <c r="G25" s="1770">
        <v>2.0111850525552644E-2</v>
      </c>
      <c r="H25" s="1770">
        <v>5.6523716492842845E-2</v>
      </c>
    </row>
    <row r="26" spans="1:8">
      <c r="A26" s="176">
        <v>1999</v>
      </c>
      <c r="B26" s="1767">
        <v>113704</v>
      </c>
      <c r="C26" s="163">
        <v>-7349</v>
      </c>
      <c r="D26" s="1771">
        <v>-6.0708945668426224E-2</v>
      </c>
      <c r="E26" s="161">
        <v>2193014</v>
      </c>
      <c r="F26" s="163">
        <v>51382</v>
      </c>
      <c r="G26" s="1770">
        <v>2.3991983683471219E-2</v>
      </c>
      <c r="H26" s="1770">
        <v>5.1848278214366161E-2</v>
      </c>
    </row>
    <row r="27" spans="1:8">
      <c r="A27" s="176">
        <v>2000</v>
      </c>
      <c r="B27" s="1767">
        <v>122417</v>
      </c>
      <c r="C27" s="163">
        <v>8713</v>
      </c>
      <c r="D27" s="1771">
        <v>7.6628790543868286E-2</v>
      </c>
      <c r="E27" s="161">
        <v>2246466.6683826451</v>
      </c>
      <c r="F27" s="163">
        <v>53539</v>
      </c>
      <c r="G27" s="1770">
        <v>2.4374066185918197E-2</v>
      </c>
      <c r="H27" s="1770">
        <v>5.4493129910596329E-2</v>
      </c>
    </row>
    <row r="28" spans="1:8">
      <c r="A28" s="176">
        <v>2001</v>
      </c>
      <c r="B28" s="1767">
        <v>126377</v>
      </c>
      <c r="C28" s="163">
        <v>3960</v>
      </c>
      <c r="D28" s="1771">
        <v>3.2348448336423863E-2</v>
      </c>
      <c r="E28" s="161">
        <v>2290631.9040283873</v>
      </c>
      <c r="F28" s="163">
        <f t="shared" ref="F28:F45" si="0">E28-E27</f>
        <v>44165.235645742156</v>
      </c>
      <c r="G28" s="1770">
        <v>1.965986687776633E-2</v>
      </c>
      <c r="H28" s="1770">
        <v>5.5171238896022046E-2</v>
      </c>
    </row>
    <row r="29" spans="1:8">
      <c r="A29" s="176">
        <v>2002</v>
      </c>
      <c r="B29" s="1767">
        <v>134939</v>
      </c>
      <c r="C29" s="163">
        <v>8562</v>
      </c>
      <c r="D29" s="1771">
        <v>6.7749669639253982E-2</v>
      </c>
      <c r="E29" s="161">
        <v>2331825.6217872603</v>
      </c>
      <c r="F29" s="163">
        <f t="shared" si="0"/>
        <v>41193.717758873012</v>
      </c>
      <c r="G29" s="1770">
        <v>1.7983560643867857E-2</v>
      </c>
      <c r="H29" s="1770">
        <v>5.7868392361421141E-2</v>
      </c>
    </row>
    <row r="30" spans="1:8">
      <c r="A30" s="176">
        <v>2003</v>
      </c>
      <c r="B30" s="1767">
        <v>138625</v>
      </c>
      <c r="C30" s="163">
        <v>3686</v>
      </c>
      <c r="D30" s="1771">
        <v>2.7316046509904476E-2</v>
      </c>
      <c r="E30" s="161">
        <v>2372456.9378045634</v>
      </c>
      <c r="F30" s="163">
        <f t="shared" si="0"/>
        <v>40631.31601730315</v>
      </c>
      <c r="G30" s="1770">
        <v>1.7424680318145258E-2</v>
      </c>
      <c r="H30" s="1770">
        <v>5.8430986793076012E-2</v>
      </c>
    </row>
    <row r="31" spans="1:8">
      <c r="A31" s="176">
        <v>2004</v>
      </c>
      <c r="B31" s="1767">
        <v>140933</v>
      </c>
      <c r="C31" s="163">
        <v>2308</v>
      </c>
      <c r="D31" s="1771">
        <v>1.6649233543733093E-2</v>
      </c>
      <c r="E31" s="161">
        <v>2430224.4375971025</v>
      </c>
      <c r="F31" s="163">
        <f t="shared" si="0"/>
        <v>57767.499792539049</v>
      </c>
      <c r="G31" s="1770">
        <v>2.4349230062736593E-2</v>
      </c>
      <c r="H31" s="1770">
        <v>5.7991763155566103E-2</v>
      </c>
    </row>
    <row r="32" spans="1:8">
      <c r="A32" s="176">
        <v>2005</v>
      </c>
      <c r="B32" s="1767">
        <v>144937</v>
      </c>
      <c r="C32" s="163">
        <v>4004</v>
      </c>
      <c r="D32" s="1771">
        <v>2.8410663222949911E-2</v>
      </c>
      <c r="E32" s="161">
        <v>2505844.1737971823</v>
      </c>
      <c r="F32" s="163">
        <f t="shared" si="0"/>
        <v>75619.736200079788</v>
      </c>
      <c r="G32" s="1770">
        <v>3.1116359061408083E-2</v>
      </c>
      <c r="H32" s="1770">
        <v>5.7839590153114961E-2</v>
      </c>
    </row>
    <row r="33" spans="1:8">
      <c r="A33" s="176">
        <v>2006</v>
      </c>
      <c r="B33" s="1767">
        <v>144302</v>
      </c>
      <c r="C33" s="163">
        <v>-635</v>
      </c>
      <c r="D33" s="1771">
        <v>-4.3812139067318902E-3</v>
      </c>
      <c r="E33" s="161">
        <v>2576227.7912113843</v>
      </c>
      <c r="F33" s="163">
        <f t="shared" si="0"/>
        <v>70383.617414202075</v>
      </c>
      <c r="G33" s="1770">
        <v>2.8087787002153197E-2</v>
      </c>
      <c r="H33" s="1770">
        <v>5.601290401892095E-2</v>
      </c>
    </row>
    <row r="34" spans="1:8">
      <c r="A34" s="176">
        <v>2007</v>
      </c>
      <c r="B34" s="1767">
        <v>140397</v>
      </c>
      <c r="C34" s="163">
        <v>-3905</v>
      </c>
      <c r="D34" s="1771">
        <v>-2.7061301991656388E-2</v>
      </c>
      <c r="E34" s="161">
        <v>2636076.5095431111</v>
      </c>
      <c r="F34" s="163">
        <f t="shared" si="0"/>
        <v>59848.718331726734</v>
      </c>
      <c r="G34" s="1770">
        <v>2.3231143820393596E-2</v>
      </c>
      <c r="H34" s="1770">
        <v>5.3259835020620788E-2</v>
      </c>
    </row>
    <row r="35" spans="1:8">
      <c r="A35" s="176">
        <v>2008</v>
      </c>
      <c r="B35" s="1767">
        <v>152228</v>
      </c>
      <c r="C35" s="163">
        <v>11831</v>
      </c>
      <c r="D35" s="1771">
        <v>8.4268182368569131E-2</v>
      </c>
      <c r="E35" s="161">
        <v>2691121.56612015</v>
      </c>
      <c r="F35" s="163">
        <f t="shared" si="0"/>
        <v>55045.056577038951</v>
      </c>
      <c r="G35" s="1770">
        <v>2.0881433591841914E-2</v>
      </c>
      <c r="H35" s="1770">
        <v>5.6566749684025051E-2</v>
      </c>
    </row>
    <row r="36" spans="1:8">
      <c r="A36" s="176">
        <v>2009</v>
      </c>
      <c r="B36" s="1767">
        <v>164860</v>
      </c>
      <c r="C36" s="163">
        <v>12632</v>
      </c>
      <c r="D36" s="1771">
        <v>8.2980791969939821E-2</v>
      </c>
      <c r="E36" s="161">
        <v>2731558.4505114607</v>
      </c>
      <c r="F36" s="163">
        <f t="shared" si="0"/>
        <v>40436.884391310625</v>
      </c>
      <c r="G36" s="1770">
        <v>1.5026034089425933E-2</v>
      </c>
      <c r="H36" s="1770">
        <v>6.0353824743941097E-2</v>
      </c>
    </row>
    <row r="37" spans="1:8">
      <c r="A37" s="176">
        <v>2010</v>
      </c>
      <c r="B37" s="1767">
        <v>171178</v>
      </c>
      <c r="C37" s="163">
        <f t="shared" ref="C37:C43" si="1">B37-B36</f>
        <v>6318</v>
      </c>
      <c r="D37" s="1771">
        <f t="shared" ref="D37:D43" si="2">C37/B36</f>
        <v>3.8323425937158803E-2</v>
      </c>
      <c r="E37" s="161">
        <v>2774662.7023824002</v>
      </c>
      <c r="F37" s="163">
        <f t="shared" si="0"/>
        <v>43104.251870939508</v>
      </c>
      <c r="G37" s="1770">
        <v>1.5780095008718797E-2</v>
      </c>
      <c r="H37" s="1770">
        <v>6.1693264501311081E-2</v>
      </c>
    </row>
    <row r="38" spans="1:8">
      <c r="A38" s="176">
        <v>2011</v>
      </c>
      <c r="B38" s="1767">
        <v>174013</v>
      </c>
      <c r="C38" s="163">
        <f t="shared" si="1"/>
        <v>2835</v>
      </c>
      <c r="D38" s="1771">
        <f t="shared" si="2"/>
        <v>1.656170769608244E-2</v>
      </c>
      <c r="E38" s="161">
        <v>2813923</v>
      </c>
      <c r="F38" s="163">
        <f t="shared" si="0"/>
        <v>39260.297617599834</v>
      </c>
      <c r="G38" s="1770">
        <v>1.4149574859636083E-2</v>
      </c>
      <c r="H38" s="1770">
        <v>6.1840000597031264E-2</v>
      </c>
    </row>
    <row r="39" spans="1:8">
      <c r="A39" s="176">
        <v>2012</v>
      </c>
      <c r="B39" s="1767">
        <v>171291</v>
      </c>
      <c r="C39" s="163">
        <f t="shared" si="1"/>
        <v>-2722</v>
      </c>
      <c r="D39" s="1771">
        <f t="shared" si="2"/>
        <v>-1.564250946768345E-2</v>
      </c>
      <c r="E39" s="161">
        <v>2852589</v>
      </c>
      <c r="F39" s="163">
        <f t="shared" si="0"/>
        <v>38666</v>
      </c>
      <c r="G39" s="1770">
        <v>1.3740958796669256E-2</v>
      </c>
      <c r="H39" s="1770">
        <v>6.0047556798403137E-2</v>
      </c>
    </row>
    <row r="40" spans="1:8">
      <c r="A40" s="176">
        <v>2013</v>
      </c>
      <c r="B40" s="1767">
        <v>167594</v>
      </c>
      <c r="C40" s="163">
        <f t="shared" si="1"/>
        <v>-3697</v>
      </c>
      <c r="D40" s="1771">
        <f t="shared" si="2"/>
        <v>-2.1583153814269285E-2</v>
      </c>
      <c r="E40" s="161">
        <v>2855287</v>
      </c>
      <c r="F40" s="163">
        <f t="shared" si="0"/>
        <v>2698</v>
      </c>
      <c r="G40" s="1770">
        <v>9.458074752444201E-4</v>
      </c>
      <c r="H40" s="1770">
        <v>5.8696026003690699E-2</v>
      </c>
    </row>
    <row r="41" spans="1:8">
      <c r="A41" s="176">
        <v>2014</v>
      </c>
      <c r="B41" s="1767">
        <v>167317</v>
      </c>
      <c r="C41" s="163">
        <f t="shared" si="1"/>
        <v>-277</v>
      </c>
      <c r="D41" s="1771">
        <f t="shared" si="2"/>
        <v>-1.6528037996586991E-3</v>
      </c>
      <c r="E41" s="161">
        <v>2900872</v>
      </c>
      <c r="F41" s="163">
        <f t="shared" si="0"/>
        <v>45585</v>
      </c>
      <c r="G41" s="1770">
        <v>1.5965120143789369E-2</v>
      </c>
      <c r="H41" s="1770">
        <v>5.7678174011124933E-2</v>
      </c>
    </row>
    <row r="42" spans="1:8">
      <c r="A42" s="176">
        <v>2015</v>
      </c>
      <c r="B42" s="1767">
        <v>170770</v>
      </c>
      <c r="C42" s="163">
        <f t="shared" si="1"/>
        <v>3453</v>
      </c>
      <c r="D42" s="1771">
        <f t="shared" si="2"/>
        <v>2.0637472581985093E-2</v>
      </c>
      <c r="E42" s="161">
        <v>2996755</v>
      </c>
      <c r="F42" s="163">
        <f t="shared" si="0"/>
        <v>95883</v>
      </c>
      <c r="G42" s="1770">
        <v>3.3053164703578775E-2</v>
      </c>
      <c r="H42" s="1770">
        <v>5.6984972078131177E-2</v>
      </c>
    </row>
    <row r="43" spans="1:8">
      <c r="A43" s="176">
        <v>2016</v>
      </c>
      <c r="B43" s="1767">
        <v>175165</v>
      </c>
      <c r="C43" s="163">
        <f t="shared" si="1"/>
        <v>4395</v>
      </c>
      <c r="D43" s="1771">
        <f t="shared" si="2"/>
        <v>2.5736370556889383E-2</v>
      </c>
      <c r="E43" s="161">
        <v>3061160</v>
      </c>
      <c r="F43" s="163">
        <f t="shared" si="0"/>
        <v>64405</v>
      </c>
      <c r="G43" s="1770">
        <v>2.1491580059097348E-2</v>
      </c>
      <c r="H43" s="1770">
        <v>5.7221772138666388E-2</v>
      </c>
    </row>
    <row r="44" spans="1:8">
      <c r="A44" s="176">
        <v>2017</v>
      </c>
      <c r="B44" s="1767">
        <v>180034</v>
      </c>
      <c r="C44" s="163">
        <v>4869</v>
      </c>
      <c r="D44" s="1771">
        <v>2.7796648873918875E-2</v>
      </c>
      <c r="E44" s="161">
        <v>3113983</v>
      </c>
      <c r="F44" s="163">
        <f t="shared" si="0"/>
        <v>52823</v>
      </c>
      <c r="G44" s="1770">
        <v>1.7255876857139141E-2</v>
      </c>
      <c r="H44" s="1770">
        <v>5.781470226394942E-2</v>
      </c>
    </row>
    <row r="45" spans="1:8">
      <c r="A45" s="1772">
        <v>2018</v>
      </c>
      <c r="B45" s="1773">
        <v>183949</v>
      </c>
      <c r="C45" s="1774">
        <f>B45-B44</f>
        <v>3915</v>
      </c>
      <c r="D45" s="1775">
        <f>C45/B43</f>
        <v>2.2350355379213885E-2</v>
      </c>
      <c r="E45" s="1776">
        <v>3159115</v>
      </c>
      <c r="F45" s="1774">
        <f t="shared" si="0"/>
        <v>45132</v>
      </c>
      <c r="G45" s="1777">
        <v>1.4493335384297312E-2</v>
      </c>
      <c r="H45" s="1778">
        <v>5.8228016390666375E-2</v>
      </c>
    </row>
    <row r="46" spans="1:8">
      <c r="A46" s="1768"/>
      <c r="B46" s="1779"/>
      <c r="C46" s="1780"/>
      <c r="D46" s="1781"/>
      <c r="E46" s="163"/>
      <c r="F46" s="1780"/>
      <c r="G46" s="1782"/>
      <c r="H46" s="1782"/>
    </row>
    <row r="47" spans="1:8" ht="66" customHeight="1">
      <c r="A47" s="1783" t="s">
        <v>892</v>
      </c>
      <c r="B47" s="1783"/>
      <c r="C47" s="1783"/>
      <c r="D47" s="1783"/>
      <c r="E47" s="1783"/>
      <c r="F47" s="1783"/>
      <c r="G47" s="1783"/>
      <c r="H47" s="1783"/>
    </row>
    <row r="48" spans="1:8">
      <c r="A48" s="1191"/>
      <c r="B48" s="1191"/>
      <c r="C48" s="1191"/>
      <c r="D48" s="1191"/>
      <c r="E48" s="1191"/>
      <c r="F48" s="1191"/>
      <c r="G48" s="1191"/>
      <c r="H48" s="1191"/>
    </row>
    <row r="49" spans="1:8" ht="14.45" customHeight="1">
      <c r="A49" s="1192"/>
      <c r="B49" s="1192"/>
      <c r="C49" s="1192"/>
      <c r="D49" s="1192"/>
      <c r="E49" s="1192"/>
      <c r="F49" s="1192"/>
      <c r="G49" s="1192"/>
      <c r="H49" s="1192"/>
    </row>
    <row r="50" spans="1:8">
      <c r="A50" s="850"/>
      <c r="B50" s="850"/>
      <c r="C50" s="850"/>
      <c r="D50" s="851"/>
      <c r="E50" s="851"/>
      <c r="F50" s="850"/>
      <c r="G50" s="850"/>
      <c r="H50" s="850"/>
    </row>
    <row r="51" spans="1:8">
      <c r="A51" s="850"/>
      <c r="B51" s="848"/>
      <c r="C51" s="848"/>
      <c r="D51" s="849"/>
      <c r="E51" s="849"/>
      <c r="F51" s="848"/>
      <c r="G51" s="848"/>
      <c r="H51" s="848"/>
    </row>
    <row r="52" spans="1:8">
      <c r="D52" s="847"/>
      <c r="E52" s="847"/>
    </row>
    <row r="53" spans="1:8">
      <c r="D53" s="847"/>
      <c r="E53" s="847"/>
    </row>
    <row r="54" spans="1:8">
      <c r="D54" s="847"/>
      <c r="E54" s="847"/>
    </row>
    <row r="55" spans="1:8">
      <c r="D55" s="847"/>
      <c r="E55" s="847"/>
    </row>
    <row r="56" spans="1:8">
      <c r="D56" s="847"/>
      <c r="E56" s="847"/>
    </row>
    <row r="57" spans="1:8">
      <c r="D57" s="847"/>
      <c r="E57" s="847"/>
    </row>
  </sheetData>
  <mergeCells count="9">
    <mergeCell ref="A48:H48"/>
    <mergeCell ref="A1:A2"/>
    <mergeCell ref="A49:H49"/>
    <mergeCell ref="C1:D1"/>
    <mergeCell ref="B1:B2"/>
    <mergeCell ref="E1:E2"/>
    <mergeCell ref="F1:G1"/>
    <mergeCell ref="H1:H2"/>
    <mergeCell ref="A47:H47"/>
  </mergeCells>
  <printOptions horizontalCentered="1"/>
  <pageMargins left="0.7" right="0.7" top="1" bottom="1" header="0.5" footer="0.5"/>
  <pageSetup orientation="portrait" r:id="rId1"/>
  <headerFooter scaleWithDoc="0">
    <oddHeader>&amp;C&amp;"-,Bold"Table 14.1
Utah System of Higher Education and State of Utah Population</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N38"/>
  <sheetViews>
    <sheetView view="pageLayout" zoomScaleNormal="100" zoomScaleSheetLayoutView="100" workbookViewId="0">
      <selection activeCell="C6" sqref="C6"/>
    </sheetView>
  </sheetViews>
  <sheetFormatPr defaultColWidth="9.140625" defaultRowHeight="12.75"/>
  <cols>
    <col min="1" max="1" width="19" style="194" bestFit="1" customWidth="1"/>
    <col min="2" max="5" width="8.42578125" style="194" bestFit="1" customWidth="1"/>
    <col min="6" max="11" width="7.7109375" style="194" customWidth="1"/>
    <col min="12" max="12" width="5.7109375" style="214" customWidth="1"/>
    <col min="13" max="14" width="7.42578125" style="214" customWidth="1"/>
    <col min="15" max="16384" width="9.140625" style="194"/>
  </cols>
  <sheetData>
    <row r="1" spans="1:14" s="852" customFormat="1" ht="12.75" customHeight="1">
      <c r="A1" s="1116" t="s">
        <v>520</v>
      </c>
      <c r="B1" s="1784" t="s">
        <v>907</v>
      </c>
      <c r="C1" s="1785" t="s">
        <v>906</v>
      </c>
      <c r="D1" s="1785" t="s">
        <v>905</v>
      </c>
      <c r="E1" s="1786" t="s">
        <v>904</v>
      </c>
      <c r="F1" s="1787" t="s">
        <v>795</v>
      </c>
      <c r="G1" s="1788"/>
      <c r="H1" s="1789"/>
      <c r="I1" s="1787" t="s">
        <v>542</v>
      </c>
      <c r="J1" s="1788"/>
      <c r="K1" s="1789"/>
      <c r="L1" s="1790" t="s">
        <v>796</v>
      </c>
      <c r="M1" s="1791" t="s">
        <v>903</v>
      </c>
      <c r="N1" s="1792" t="s">
        <v>902</v>
      </c>
    </row>
    <row r="2" spans="1:14" s="852" customFormat="1" ht="24" customHeight="1">
      <c r="A2" s="1118"/>
      <c r="B2" s="1793"/>
      <c r="C2" s="1794"/>
      <c r="D2" s="1794"/>
      <c r="E2" s="1795"/>
      <c r="F2" s="1796" t="s">
        <v>901</v>
      </c>
      <c r="G2" s="1797" t="s">
        <v>900</v>
      </c>
      <c r="H2" s="1798" t="s">
        <v>899</v>
      </c>
      <c r="I2" s="1799" t="s">
        <v>901</v>
      </c>
      <c r="J2" s="1800" t="s">
        <v>900</v>
      </c>
      <c r="K2" s="1801" t="s">
        <v>899</v>
      </c>
      <c r="L2" s="1105"/>
      <c r="M2" s="1802"/>
      <c r="N2" s="1106"/>
    </row>
    <row r="3" spans="1:14">
      <c r="A3" s="1803" t="s">
        <v>159</v>
      </c>
      <c r="B3" s="1804">
        <v>339</v>
      </c>
      <c r="C3" s="1767">
        <v>302</v>
      </c>
      <c r="D3" s="1767">
        <v>318</v>
      </c>
      <c r="E3" s="1805">
        <v>313</v>
      </c>
      <c r="F3" s="163">
        <v>-37</v>
      </c>
      <c r="G3" s="163">
        <v>16</v>
      </c>
      <c r="H3" s="163">
        <v>-5</v>
      </c>
      <c r="I3" s="1806">
        <v>-0.10914454277286136</v>
      </c>
      <c r="J3" s="1771">
        <v>5.2980132450331126E-2</v>
      </c>
      <c r="K3" s="1770">
        <v>-1.5723270440251572E-2</v>
      </c>
      <c r="L3" s="1807">
        <v>25</v>
      </c>
      <c r="M3" s="1768">
        <v>25</v>
      </c>
      <c r="N3" s="1808">
        <v>0</v>
      </c>
    </row>
    <row r="4" spans="1:14">
      <c r="A4" s="1803" t="s">
        <v>158</v>
      </c>
      <c r="B4" s="1804">
        <v>1934</v>
      </c>
      <c r="C4" s="1767">
        <v>1769</v>
      </c>
      <c r="D4" s="1767">
        <v>1704</v>
      </c>
      <c r="E4" s="1805">
        <v>1622</v>
      </c>
      <c r="F4" s="163">
        <v>-165</v>
      </c>
      <c r="G4" s="163">
        <v>-65</v>
      </c>
      <c r="H4" s="163">
        <v>-82</v>
      </c>
      <c r="I4" s="1806">
        <v>-8.5315408479834542E-2</v>
      </c>
      <c r="J4" s="1771">
        <v>-3.6743923120407009E-2</v>
      </c>
      <c r="K4" s="1770">
        <v>-4.8122065727699531E-2</v>
      </c>
      <c r="L4" s="1807">
        <v>14</v>
      </c>
      <c r="M4" s="1768">
        <v>12</v>
      </c>
      <c r="N4" s="1808">
        <v>-2</v>
      </c>
    </row>
    <row r="5" spans="1:14">
      <c r="A5" s="1803" t="s">
        <v>157</v>
      </c>
      <c r="B5" s="1804">
        <v>5354</v>
      </c>
      <c r="C5" s="1767">
        <v>4666</v>
      </c>
      <c r="D5" s="1767">
        <v>4336</v>
      </c>
      <c r="E5" s="1805">
        <v>3943</v>
      </c>
      <c r="F5" s="163">
        <v>-688</v>
      </c>
      <c r="G5" s="163">
        <v>-330</v>
      </c>
      <c r="H5" s="163">
        <v>-393</v>
      </c>
      <c r="I5" s="1806">
        <v>-0.12850205453866267</v>
      </c>
      <c r="J5" s="1771">
        <v>-7.0724389198456916E-2</v>
      </c>
      <c r="K5" s="1770">
        <v>-9.0636531365313647E-2</v>
      </c>
      <c r="L5" s="1807">
        <v>9</v>
      </c>
      <c r="M5" s="1768">
        <v>9</v>
      </c>
      <c r="N5" s="1808">
        <v>0</v>
      </c>
    </row>
    <row r="6" spans="1:14">
      <c r="A6" s="1803" t="s">
        <v>156</v>
      </c>
      <c r="B6" s="1804">
        <v>773</v>
      </c>
      <c r="C6" s="1767">
        <v>665</v>
      </c>
      <c r="D6" s="1767">
        <v>581</v>
      </c>
      <c r="E6" s="1805">
        <v>525</v>
      </c>
      <c r="F6" s="163">
        <v>-108</v>
      </c>
      <c r="G6" s="163">
        <v>-84</v>
      </c>
      <c r="H6" s="163">
        <v>-56</v>
      </c>
      <c r="I6" s="1806">
        <v>-0.13971539456662355</v>
      </c>
      <c r="J6" s="1771">
        <v>-0.12631578947368421</v>
      </c>
      <c r="K6" s="1770">
        <v>-9.6385542168674704E-2</v>
      </c>
      <c r="L6" s="1807">
        <v>21</v>
      </c>
      <c r="M6" s="1768">
        <v>17</v>
      </c>
      <c r="N6" s="1808">
        <v>-4</v>
      </c>
    </row>
    <row r="7" spans="1:14">
      <c r="A7" s="1803" t="s">
        <v>155</v>
      </c>
      <c r="B7" s="1804">
        <v>38</v>
      </c>
      <c r="C7" s="1767">
        <v>27</v>
      </c>
      <c r="D7" s="1767">
        <v>28</v>
      </c>
      <c r="E7" s="1805">
        <v>28</v>
      </c>
      <c r="F7" s="163">
        <v>-11</v>
      </c>
      <c r="G7" s="163">
        <v>1</v>
      </c>
      <c r="H7" s="163">
        <v>0</v>
      </c>
      <c r="I7" s="1806">
        <v>-0.28947368421052633</v>
      </c>
      <c r="J7" s="1771">
        <v>3.7037037037037035E-2</v>
      </c>
      <c r="K7" s="1770">
        <v>0</v>
      </c>
      <c r="L7" s="1807">
        <v>32</v>
      </c>
      <c r="M7" s="1768">
        <v>32</v>
      </c>
      <c r="N7" s="1808">
        <v>0</v>
      </c>
    </row>
    <row r="8" spans="1:14">
      <c r="A8" s="1803" t="s">
        <v>154</v>
      </c>
      <c r="B8" s="1804">
        <v>17213</v>
      </c>
      <c r="C8" s="1767">
        <v>18314</v>
      </c>
      <c r="D8" s="1767">
        <v>18825</v>
      </c>
      <c r="E8" s="1805">
        <v>19211</v>
      </c>
      <c r="F8" s="163">
        <v>1101</v>
      </c>
      <c r="G8" s="163">
        <v>511</v>
      </c>
      <c r="H8" s="163">
        <v>386</v>
      </c>
      <c r="I8" s="1806">
        <v>6.3963283564747578E-2</v>
      </c>
      <c r="J8" s="1771">
        <v>2.7902151359615594E-2</v>
      </c>
      <c r="K8" s="1770">
        <v>2.0504648074369188E-2</v>
      </c>
      <c r="L8" s="1807">
        <v>4</v>
      </c>
      <c r="M8" s="1768">
        <v>4</v>
      </c>
      <c r="N8" s="1808">
        <v>0</v>
      </c>
    </row>
    <row r="9" spans="1:14">
      <c r="A9" s="1803" t="s">
        <v>153</v>
      </c>
      <c r="B9" s="1804">
        <v>489</v>
      </c>
      <c r="C9" s="1767">
        <v>463</v>
      </c>
      <c r="D9" s="1767">
        <v>413</v>
      </c>
      <c r="E9" s="1805">
        <v>456</v>
      </c>
      <c r="F9" s="163">
        <v>-26</v>
      </c>
      <c r="G9" s="163">
        <v>-50</v>
      </c>
      <c r="H9" s="163">
        <v>43</v>
      </c>
      <c r="I9" s="1806">
        <v>-5.3169734151329244E-2</v>
      </c>
      <c r="J9" s="1771">
        <v>-0.10799136069114471</v>
      </c>
      <c r="K9" s="1770">
        <v>0.10411622276029056</v>
      </c>
      <c r="L9" s="1807">
        <v>22</v>
      </c>
      <c r="M9" s="1768">
        <v>23</v>
      </c>
      <c r="N9" s="1808">
        <v>1</v>
      </c>
    </row>
    <row r="10" spans="1:14">
      <c r="A10" s="1803" t="s">
        <v>152</v>
      </c>
      <c r="B10" s="1804">
        <v>461</v>
      </c>
      <c r="C10" s="1767">
        <v>359</v>
      </c>
      <c r="D10" s="1767">
        <v>332</v>
      </c>
      <c r="E10" s="1805">
        <v>365</v>
      </c>
      <c r="F10" s="163">
        <v>-102</v>
      </c>
      <c r="G10" s="163">
        <v>-27</v>
      </c>
      <c r="H10" s="163">
        <v>33</v>
      </c>
      <c r="I10" s="1806">
        <v>-0.22125813449023862</v>
      </c>
      <c r="J10" s="1771">
        <v>-7.5208913649025072E-2</v>
      </c>
      <c r="K10" s="1770">
        <v>9.9397590361445784E-2</v>
      </c>
      <c r="L10" s="1807">
        <v>24</v>
      </c>
      <c r="M10" s="1768">
        <v>24</v>
      </c>
      <c r="N10" s="1808">
        <v>0</v>
      </c>
    </row>
    <row r="11" spans="1:14">
      <c r="A11" s="1803" t="s">
        <v>151</v>
      </c>
      <c r="B11" s="1804">
        <v>222</v>
      </c>
      <c r="C11" s="1767">
        <v>223</v>
      </c>
      <c r="D11" s="1767">
        <v>211</v>
      </c>
      <c r="E11" s="1805">
        <v>208</v>
      </c>
      <c r="F11" s="163">
        <v>1</v>
      </c>
      <c r="G11" s="163">
        <v>-12</v>
      </c>
      <c r="H11" s="163">
        <v>-3</v>
      </c>
      <c r="I11" s="1806">
        <v>4.5045045045045045E-3</v>
      </c>
      <c r="J11" s="1771">
        <v>-5.3811659192825115E-2</v>
      </c>
      <c r="K11" s="1770">
        <v>-1.4218009478672985E-2</v>
      </c>
      <c r="L11" s="1807">
        <v>27</v>
      </c>
      <c r="M11" s="1768">
        <v>27</v>
      </c>
      <c r="N11" s="1808">
        <v>0</v>
      </c>
    </row>
    <row r="12" spans="1:14">
      <c r="A12" s="1803" t="s">
        <v>150</v>
      </c>
      <c r="B12" s="1804">
        <v>222</v>
      </c>
      <c r="C12" s="1767">
        <v>212</v>
      </c>
      <c r="D12" s="1767">
        <v>195</v>
      </c>
      <c r="E12" s="1805">
        <v>199</v>
      </c>
      <c r="F12" s="163">
        <v>-10</v>
      </c>
      <c r="G12" s="163">
        <v>-17</v>
      </c>
      <c r="H12" s="163">
        <v>4</v>
      </c>
      <c r="I12" s="1806">
        <v>-4.5045045045045043E-2</v>
      </c>
      <c r="J12" s="1771">
        <v>-8.0188679245283015E-2</v>
      </c>
      <c r="K12" s="1770">
        <v>2.0512820512820513E-2</v>
      </c>
      <c r="L12" s="1807">
        <v>28</v>
      </c>
      <c r="M12" s="1768">
        <v>28</v>
      </c>
      <c r="N12" s="1808">
        <v>0</v>
      </c>
    </row>
    <row r="13" spans="1:14">
      <c r="A13" s="1803" t="s">
        <v>149</v>
      </c>
      <c r="B13" s="1804">
        <v>2467</v>
      </c>
      <c r="C13" s="1767">
        <v>2736</v>
      </c>
      <c r="D13" s="1767">
        <v>2617</v>
      </c>
      <c r="E13" s="1805">
        <v>2429</v>
      </c>
      <c r="F13" s="163">
        <v>269</v>
      </c>
      <c r="G13" s="163">
        <v>-119</v>
      </c>
      <c r="H13" s="163">
        <v>-188</v>
      </c>
      <c r="I13" s="1806">
        <v>0.10903931901094446</v>
      </c>
      <c r="J13" s="1771">
        <v>-4.3494152046783627E-2</v>
      </c>
      <c r="K13" s="1770">
        <v>-7.1837982422621321E-2</v>
      </c>
      <c r="L13" s="1807">
        <v>10</v>
      </c>
      <c r="M13" s="1768">
        <v>10</v>
      </c>
      <c r="N13" s="1808">
        <v>0</v>
      </c>
    </row>
    <row r="14" spans="1:14">
      <c r="A14" s="1803" t="s">
        <v>148</v>
      </c>
      <c r="B14" s="1804">
        <v>539</v>
      </c>
      <c r="C14" s="1767">
        <v>539</v>
      </c>
      <c r="D14" s="1767">
        <v>544</v>
      </c>
      <c r="E14" s="1805">
        <v>554</v>
      </c>
      <c r="F14" s="163">
        <v>0</v>
      </c>
      <c r="G14" s="163">
        <v>5</v>
      </c>
      <c r="H14" s="163">
        <v>10</v>
      </c>
      <c r="I14" s="1806">
        <v>0</v>
      </c>
      <c r="J14" s="1771">
        <v>9.2764378478664197E-3</v>
      </c>
      <c r="K14" s="1770">
        <v>1.8382352941176471E-2</v>
      </c>
      <c r="L14" s="1807">
        <v>20</v>
      </c>
      <c r="M14" s="1768">
        <v>20</v>
      </c>
      <c r="N14" s="1808">
        <v>0</v>
      </c>
    </row>
    <row r="15" spans="1:14">
      <c r="A15" s="1803" t="s">
        <v>147</v>
      </c>
      <c r="B15" s="1804">
        <v>231</v>
      </c>
      <c r="C15" s="1767">
        <v>265</v>
      </c>
      <c r="D15" s="1767">
        <v>275</v>
      </c>
      <c r="E15" s="1805">
        <v>296</v>
      </c>
      <c r="F15" s="163">
        <v>34</v>
      </c>
      <c r="G15" s="163">
        <v>10</v>
      </c>
      <c r="H15" s="163">
        <v>21</v>
      </c>
      <c r="I15" s="1806">
        <v>0.1471861471861472</v>
      </c>
      <c r="J15" s="1771">
        <v>3.7735849056603772E-2</v>
      </c>
      <c r="K15" s="1770">
        <v>7.636363636363637E-2</v>
      </c>
      <c r="L15" s="1807">
        <v>26</v>
      </c>
      <c r="M15" s="1768">
        <v>26</v>
      </c>
      <c r="N15" s="1808">
        <v>0</v>
      </c>
    </row>
    <row r="16" spans="1:14">
      <c r="A16" s="1803" t="s">
        <v>146</v>
      </c>
      <c r="B16" s="1804">
        <v>715</v>
      </c>
      <c r="C16" s="1767">
        <v>621</v>
      </c>
      <c r="D16" s="1767">
        <v>662</v>
      </c>
      <c r="E16" s="1805">
        <v>641</v>
      </c>
      <c r="F16" s="163">
        <v>-94</v>
      </c>
      <c r="G16" s="163">
        <v>41</v>
      </c>
      <c r="H16" s="163">
        <v>-21</v>
      </c>
      <c r="I16" s="1806">
        <v>-0.13146853146853146</v>
      </c>
      <c r="J16" s="1771">
        <v>6.602254428341385E-2</v>
      </c>
      <c r="K16" s="1770">
        <v>-3.1722054380664652E-2</v>
      </c>
      <c r="L16" s="1807">
        <v>17</v>
      </c>
      <c r="M16" s="1768">
        <v>18</v>
      </c>
      <c r="N16" s="1808">
        <v>1</v>
      </c>
    </row>
    <row r="17" spans="1:14">
      <c r="A17" s="1803" t="s">
        <v>145</v>
      </c>
      <c r="B17" s="1804">
        <v>603</v>
      </c>
      <c r="C17" s="1767">
        <v>582</v>
      </c>
      <c r="D17" s="1767">
        <v>569</v>
      </c>
      <c r="E17" s="1805">
        <v>604</v>
      </c>
      <c r="F17" s="163">
        <v>-21</v>
      </c>
      <c r="G17" s="163">
        <v>-13</v>
      </c>
      <c r="H17" s="163">
        <v>35</v>
      </c>
      <c r="I17" s="1806">
        <v>-3.482587064676617E-2</v>
      </c>
      <c r="J17" s="1771">
        <v>-2.2336769759450172E-2</v>
      </c>
      <c r="K17" s="1770">
        <v>6.1511423550087874E-2</v>
      </c>
      <c r="L17" s="1807">
        <v>18</v>
      </c>
      <c r="M17" s="1768">
        <v>19</v>
      </c>
      <c r="N17" s="1808">
        <v>1</v>
      </c>
    </row>
    <row r="18" spans="1:14">
      <c r="A18" s="1803" t="s">
        <v>144</v>
      </c>
      <c r="B18" s="1804">
        <v>84</v>
      </c>
      <c r="C18" s="1767">
        <v>64</v>
      </c>
      <c r="D18" s="1767">
        <v>60</v>
      </c>
      <c r="E18" s="1805">
        <v>81</v>
      </c>
      <c r="F18" s="163">
        <v>-20</v>
      </c>
      <c r="G18" s="163">
        <v>-4</v>
      </c>
      <c r="H18" s="163">
        <v>21</v>
      </c>
      <c r="I18" s="1806">
        <v>-0.23809523809523808</v>
      </c>
      <c r="J18" s="1771">
        <v>-6.25E-2</v>
      </c>
      <c r="K18" s="1770">
        <v>0.35</v>
      </c>
      <c r="L18" s="1807">
        <v>31</v>
      </c>
      <c r="M18" s="1768">
        <v>31</v>
      </c>
      <c r="N18" s="1808">
        <v>0</v>
      </c>
    </row>
    <row r="19" spans="1:14">
      <c r="A19" s="1803" t="s">
        <v>143</v>
      </c>
      <c r="B19" s="1804">
        <v>110</v>
      </c>
      <c r="C19" s="1767">
        <v>97</v>
      </c>
      <c r="D19" s="1767">
        <v>98</v>
      </c>
      <c r="E19" s="1805">
        <v>103</v>
      </c>
      <c r="F19" s="163">
        <v>-13</v>
      </c>
      <c r="G19" s="163">
        <v>1</v>
      </c>
      <c r="H19" s="163">
        <v>5</v>
      </c>
      <c r="I19" s="1806">
        <v>-0.11818181818181818</v>
      </c>
      <c r="J19" s="1771">
        <v>1.0309278350515464E-2</v>
      </c>
      <c r="K19" s="1770">
        <v>5.1020408163265307E-2</v>
      </c>
      <c r="L19" s="1807">
        <v>30</v>
      </c>
      <c r="M19" s="1768">
        <v>30</v>
      </c>
      <c r="N19" s="1808">
        <v>0</v>
      </c>
    </row>
    <row r="20" spans="1:14">
      <c r="A20" s="1803" t="s">
        <v>142</v>
      </c>
      <c r="B20" s="1804">
        <v>46391</v>
      </c>
      <c r="C20" s="1767">
        <v>47805</v>
      </c>
      <c r="D20" s="1767">
        <v>48680</v>
      </c>
      <c r="E20" s="1805">
        <v>48166</v>
      </c>
      <c r="F20" s="163">
        <v>1414</v>
      </c>
      <c r="G20" s="163">
        <v>875</v>
      </c>
      <c r="H20" s="163">
        <v>-514</v>
      </c>
      <c r="I20" s="1806">
        <v>3.0480050009700159E-2</v>
      </c>
      <c r="J20" s="1771">
        <v>1.8303524735906285E-2</v>
      </c>
      <c r="K20" s="1770">
        <v>-1.0558751027115858E-2</v>
      </c>
      <c r="L20" s="1807">
        <v>1</v>
      </c>
      <c r="M20" s="1768">
        <v>1</v>
      </c>
      <c r="N20" s="1808">
        <v>0</v>
      </c>
    </row>
    <row r="21" spans="1:14">
      <c r="A21" s="1803" t="s">
        <v>141</v>
      </c>
      <c r="B21" s="1804">
        <v>536</v>
      </c>
      <c r="C21" s="1767">
        <v>496</v>
      </c>
      <c r="D21" s="1767">
        <v>472</v>
      </c>
      <c r="E21" s="1805">
        <v>450</v>
      </c>
      <c r="F21" s="163">
        <v>-40</v>
      </c>
      <c r="G21" s="163">
        <v>-24</v>
      </c>
      <c r="H21" s="163">
        <v>-22</v>
      </c>
      <c r="I21" s="1806">
        <v>-7.4626865671641784E-2</v>
      </c>
      <c r="J21" s="1771">
        <v>-4.8387096774193547E-2</v>
      </c>
      <c r="K21" s="1770">
        <v>-4.6610169491525424E-2</v>
      </c>
      <c r="L21" s="1807">
        <v>23</v>
      </c>
      <c r="M21" s="1768">
        <v>22</v>
      </c>
      <c r="N21" s="1808">
        <v>-1</v>
      </c>
    </row>
    <row r="22" spans="1:14">
      <c r="A22" s="1803" t="s">
        <v>140</v>
      </c>
      <c r="B22" s="1804">
        <v>1464</v>
      </c>
      <c r="C22" s="1767">
        <v>1401</v>
      </c>
      <c r="D22" s="1767">
        <v>1447</v>
      </c>
      <c r="E22" s="1805">
        <v>1545</v>
      </c>
      <c r="F22" s="163">
        <v>-63</v>
      </c>
      <c r="G22" s="163">
        <v>46</v>
      </c>
      <c r="H22" s="163">
        <v>98</v>
      </c>
      <c r="I22" s="1806">
        <v>-4.3032786885245901E-2</v>
      </c>
      <c r="J22" s="1771">
        <v>3.2833690221270521E-2</v>
      </c>
      <c r="K22" s="1770">
        <v>6.7726330338631652E-2</v>
      </c>
      <c r="L22" s="1807">
        <v>15</v>
      </c>
      <c r="M22" s="1768">
        <v>14</v>
      </c>
      <c r="N22" s="1808">
        <v>-1</v>
      </c>
    </row>
    <row r="23" spans="1:14">
      <c r="A23" s="1803" t="s">
        <v>139</v>
      </c>
      <c r="B23" s="1804">
        <v>1095</v>
      </c>
      <c r="C23" s="1767">
        <v>979</v>
      </c>
      <c r="D23" s="1767">
        <v>1100</v>
      </c>
      <c r="E23" s="1805">
        <v>1153</v>
      </c>
      <c r="F23" s="163">
        <v>-116</v>
      </c>
      <c r="G23" s="163">
        <v>121</v>
      </c>
      <c r="H23" s="163">
        <v>53</v>
      </c>
      <c r="I23" s="1806">
        <v>-0.10593607305936073</v>
      </c>
      <c r="J23" s="1771">
        <v>0.12359550561797752</v>
      </c>
      <c r="K23" s="1770">
        <v>4.818181818181818E-2</v>
      </c>
      <c r="L23" s="1807">
        <v>16</v>
      </c>
      <c r="M23" s="1768">
        <v>16</v>
      </c>
      <c r="N23" s="1808">
        <v>0</v>
      </c>
    </row>
    <row r="24" spans="1:14">
      <c r="A24" s="1803" t="s">
        <v>138</v>
      </c>
      <c r="B24" s="1804">
        <v>1518</v>
      </c>
      <c r="C24" s="1767">
        <v>1494</v>
      </c>
      <c r="D24" s="1767">
        <v>1767</v>
      </c>
      <c r="E24" s="1805">
        <v>1862</v>
      </c>
      <c r="F24" s="163">
        <v>-24</v>
      </c>
      <c r="G24" s="163">
        <v>273</v>
      </c>
      <c r="H24" s="163">
        <v>95</v>
      </c>
      <c r="I24" s="1806">
        <v>-1.5810276679841896E-2</v>
      </c>
      <c r="J24" s="1771">
        <v>0.18273092369477911</v>
      </c>
      <c r="K24" s="1770">
        <v>5.3763440860215055E-2</v>
      </c>
      <c r="L24" s="1807">
        <v>12</v>
      </c>
      <c r="M24" s="1768">
        <v>13</v>
      </c>
      <c r="N24" s="1808">
        <v>1</v>
      </c>
    </row>
    <row r="25" spans="1:14">
      <c r="A25" s="1803" t="s">
        <v>137</v>
      </c>
      <c r="B25" s="1804">
        <v>2186</v>
      </c>
      <c r="C25" s="1767">
        <v>2169</v>
      </c>
      <c r="D25" s="1767">
        <v>2116</v>
      </c>
      <c r="E25" s="1805">
        <v>2084</v>
      </c>
      <c r="F25" s="163">
        <v>-17</v>
      </c>
      <c r="G25" s="163">
        <v>-53</v>
      </c>
      <c r="H25" s="163">
        <v>-32</v>
      </c>
      <c r="I25" s="1806">
        <v>-7.7767612076852701E-3</v>
      </c>
      <c r="J25" s="1771">
        <v>-2.4435223605348087E-2</v>
      </c>
      <c r="K25" s="1770">
        <v>-1.5122873345935728E-2</v>
      </c>
      <c r="L25" s="1807">
        <v>11</v>
      </c>
      <c r="M25" s="1768">
        <v>11</v>
      </c>
      <c r="N25" s="1808">
        <v>0</v>
      </c>
    </row>
    <row r="26" spans="1:14">
      <c r="A26" s="1803" t="s">
        <v>136</v>
      </c>
      <c r="B26" s="1804">
        <v>590</v>
      </c>
      <c r="C26" s="1767">
        <v>535</v>
      </c>
      <c r="D26" s="1767">
        <v>527</v>
      </c>
      <c r="E26" s="1805">
        <v>574</v>
      </c>
      <c r="F26" s="163">
        <v>-55</v>
      </c>
      <c r="G26" s="163">
        <v>-8</v>
      </c>
      <c r="H26" s="163">
        <v>47</v>
      </c>
      <c r="I26" s="1806">
        <v>-9.3220338983050849E-2</v>
      </c>
      <c r="J26" s="1771">
        <v>-1.4953271028037384E-2</v>
      </c>
      <c r="K26" s="1770">
        <v>8.9184060721062622E-2</v>
      </c>
      <c r="L26" s="1807">
        <v>19</v>
      </c>
      <c r="M26" s="1768">
        <v>21</v>
      </c>
      <c r="N26" s="1808">
        <v>2</v>
      </c>
    </row>
    <row r="27" spans="1:14">
      <c r="A27" s="1803" t="s">
        <v>27</v>
      </c>
      <c r="B27" s="1804">
        <v>26383</v>
      </c>
      <c r="C27" s="1767">
        <v>25175</v>
      </c>
      <c r="D27" s="1767">
        <v>29946</v>
      </c>
      <c r="E27" s="1805">
        <v>31281</v>
      </c>
      <c r="F27" s="163">
        <v>-1208</v>
      </c>
      <c r="G27" s="163">
        <v>4771</v>
      </c>
      <c r="H27" s="163">
        <v>1335</v>
      </c>
      <c r="I27" s="1806">
        <v>-4.578705984914528E-2</v>
      </c>
      <c r="J27" s="1771">
        <v>0.18951340615690168</v>
      </c>
      <c r="K27" s="1770">
        <v>4.4580244439991985E-2</v>
      </c>
      <c r="L27" s="1807">
        <v>2</v>
      </c>
      <c r="M27" s="1768">
        <v>2</v>
      </c>
      <c r="N27" s="1808">
        <v>0</v>
      </c>
    </row>
    <row r="28" spans="1:14">
      <c r="A28" s="1803" t="s">
        <v>135</v>
      </c>
      <c r="B28" s="1804">
        <v>1328</v>
      </c>
      <c r="C28" s="1767">
        <v>1371</v>
      </c>
      <c r="D28" s="1767">
        <v>1575</v>
      </c>
      <c r="E28" s="1805">
        <v>1783</v>
      </c>
      <c r="F28" s="163">
        <v>43</v>
      </c>
      <c r="G28" s="163">
        <v>204</v>
      </c>
      <c r="H28" s="163">
        <v>208</v>
      </c>
      <c r="I28" s="1806">
        <v>3.2379518072289157E-2</v>
      </c>
      <c r="J28" s="1771">
        <v>0.1487964989059081</v>
      </c>
      <c r="K28" s="1770">
        <v>0.13206349206349208</v>
      </c>
      <c r="L28" s="1807">
        <v>13</v>
      </c>
      <c r="M28" s="1768">
        <v>15</v>
      </c>
      <c r="N28" s="1808">
        <v>2</v>
      </c>
    </row>
    <row r="29" spans="1:14">
      <c r="A29" s="1803" t="s">
        <v>57</v>
      </c>
      <c r="B29" s="1804">
        <v>6343</v>
      </c>
      <c r="C29" s="1767">
        <v>6570</v>
      </c>
      <c r="D29" s="1767">
        <v>6902</v>
      </c>
      <c r="E29" s="1805">
        <v>7138</v>
      </c>
      <c r="F29" s="163">
        <v>227</v>
      </c>
      <c r="G29" s="163">
        <v>332</v>
      </c>
      <c r="H29" s="163">
        <v>236</v>
      </c>
      <c r="I29" s="1806">
        <v>3.5787482263912977E-2</v>
      </c>
      <c r="J29" s="1771">
        <v>5.0532724505327246E-2</v>
      </c>
      <c r="K29" s="1770">
        <v>3.4192987539843525E-2</v>
      </c>
      <c r="L29" s="1807">
        <v>7</v>
      </c>
      <c r="M29" s="1768">
        <v>8</v>
      </c>
      <c r="N29" s="1808">
        <v>1</v>
      </c>
    </row>
    <row r="30" spans="1:14">
      <c r="A30" s="1803" t="s">
        <v>134</v>
      </c>
      <c r="B30" s="1804">
        <v>145</v>
      </c>
      <c r="C30" s="1767">
        <v>121</v>
      </c>
      <c r="D30" s="1767">
        <v>108</v>
      </c>
      <c r="E30" s="1805">
        <v>121</v>
      </c>
      <c r="F30" s="163">
        <v>-24</v>
      </c>
      <c r="G30" s="163">
        <v>-13</v>
      </c>
      <c r="H30" s="163">
        <v>13</v>
      </c>
      <c r="I30" s="1806">
        <v>-0.16551724137931034</v>
      </c>
      <c r="J30" s="1771">
        <v>-0.10743801652892562</v>
      </c>
      <c r="K30" s="1770">
        <v>0.12037037037037036</v>
      </c>
      <c r="L30" s="1807">
        <v>29</v>
      </c>
      <c r="M30" s="1768">
        <v>29</v>
      </c>
      <c r="N30" s="1808">
        <v>0</v>
      </c>
    </row>
    <row r="31" spans="1:14">
      <c r="A31" s="1803" t="s">
        <v>133</v>
      </c>
      <c r="B31" s="1804">
        <v>10439</v>
      </c>
      <c r="C31" s="1767">
        <v>10608</v>
      </c>
      <c r="D31" s="1767">
        <v>10900</v>
      </c>
      <c r="E31" s="1805">
        <v>10690</v>
      </c>
      <c r="F31" s="163">
        <v>169</v>
      </c>
      <c r="G31" s="163">
        <v>292</v>
      </c>
      <c r="H31" s="163">
        <v>-210</v>
      </c>
      <c r="I31" s="1806">
        <v>1.61892901618929E-2</v>
      </c>
      <c r="J31" s="1771">
        <v>2.7526395173453996E-2</v>
      </c>
      <c r="K31" s="1770">
        <v>-1.9266055045871561E-2</v>
      </c>
      <c r="L31" s="1807">
        <v>6</v>
      </c>
      <c r="M31" s="1768">
        <v>6</v>
      </c>
      <c r="N31" s="1808">
        <v>0</v>
      </c>
    </row>
    <row r="32" spans="1:14">
      <c r="A32" s="1803" t="s">
        <v>898</v>
      </c>
      <c r="B32" s="1804">
        <v>26409</v>
      </c>
      <c r="C32" s="1767">
        <v>22747</v>
      </c>
      <c r="D32" s="1767">
        <v>26729</v>
      </c>
      <c r="E32" s="1805">
        <v>28022</v>
      </c>
      <c r="F32" s="163">
        <v>-3662</v>
      </c>
      <c r="G32" s="163">
        <v>3982</v>
      </c>
      <c r="H32" s="163">
        <v>1293</v>
      </c>
      <c r="I32" s="1806">
        <v>-0.13866484910447197</v>
      </c>
      <c r="J32" s="1771">
        <v>0.17505605134743044</v>
      </c>
      <c r="K32" s="1770">
        <v>4.8374424782071906E-2</v>
      </c>
      <c r="L32" s="1807">
        <v>3</v>
      </c>
      <c r="M32" s="1768">
        <v>3</v>
      </c>
      <c r="N32" s="1808">
        <v>0</v>
      </c>
    </row>
    <row r="33" spans="1:14">
      <c r="A33" s="1803" t="s">
        <v>897</v>
      </c>
      <c r="B33" s="1804">
        <v>6355</v>
      </c>
      <c r="C33" s="1767">
        <v>7683</v>
      </c>
      <c r="D33" s="1767">
        <v>5648</v>
      </c>
      <c r="E33" s="1805">
        <v>5503</v>
      </c>
      <c r="F33" s="163">
        <v>1328</v>
      </c>
      <c r="G33" s="163">
        <v>-2035</v>
      </c>
      <c r="H33" s="163">
        <v>-145</v>
      </c>
      <c r="I33" s="1806">
        <v>0.20896931549960662</v>
      </c>
      <c r="J33" s="1771">
        <v>-0.26487049329688922</v>
      </c>
      <c r="K33" s="1770">
        <v>-2.5672804532577902E-2</v>
      </c>
      <c r="L33" s="1807">
        <v>8</v>
      </c>
      <c r="M33" s="1768">
        <v>7</v>
      </c>
      <c r="N33" s="1808">
        <v>-1</v>
      </c>
    </row>
    <row r="34" spans="1:14">
      <c r="A34" s="1803" t="s">
        <v>896</v>
      </c>
      <c r="B34" s="1804">
        <v>7794</v>
      </c>
      <c r="C34" s="1767">
        <v>14107</v>
      </c>
      <c r="D34" s="1767">
        <v>10349</v>
      </c>
      <c r="E34" s="1805">
        <v>11999</v>
      </c>
      <c r="F34" s="163">
        <v>6313</v>
      </c>
      <c r="G34" s="163">
        <v>-3758</v>
      </c>
      <c r="H34" s="163">
        <v>1650</v>
      </c>
      <c r="I34" s="1806">
        <v>0.80998203746471642</v>
      </c>
      <c r="J34" s="1771">
        <v>-0.26639257106401076</v>
      </c>
      <c r="K34" s="1770">
        <v>0.15943569426997778</v>
      </c>
      <c r="L34" s="1807">
        <v>5</v>
      </c>
      <c r="M34" s="1768">
        <v>5</v>
      </c>
      <c r="N34" s="1808">
        <v>0</v>
      </c>
    </row>
    <row r="35" spans="1:14">
      <c r="A35" s="1803"/>
      <c r="B35" s="1804"/>
      <c r="C35" s="1767"/>
      <c r="D35" s="1767"/>
      <c r="E35" s="1805"/>
      <c r="F35" s="163"/>
      <c r="G35" s="163"/>
      <c r="H35" s="163"/>
      <c r="I35" s="1809"/>
      <c r="J35" s="1781"/>
      <c r="K35" s="1810"/>
      <c r="L35" s="1811"/>
      <c r="M35" s="1812"/>
      <c r="N35" s="1808"/>
    </row>
    <row r="36" spans="1:14">
      <c r="A36" s="1813" t="s">
        <v>9</v>
      </c>
      <c r="B36" s="1814">
        <v>170770</v>
      </c>
      <c r="C36" s="1773">
        <v>175165</v>
      </c>
      <c r="D36" s="1773">
        <v>180034</v>
      </c>
      <c r="E36" s="1815">
        <v>183949</v>
      </c>
      <c r="F36" s="1774">
        <v>4395</v>
      </c>
      <c r="G36" s="1774">
        <v>4869</v>
      </c>
      <c r="H36" s="1774">
        <v>3915</v>
      </c>
      <c r="I36" s="1816">
        <v>2.5736370556889383E-2</v>
      </c>
      <c r="J36" s="1775">
        <v>2.7796648873918875E-2</v>
      </c>
      <c r="K36" s="1777">
        <v>2.174589244253863E-2</v>
      </c>
      <c r="L36" s="1817"/>
      <c r="M36" s="1818"/>
      <c r="N36" s="1819"/>
    </row>
    <row r="37" spans="1:14">
      <c r="A37" s="164"/>
      <c r="B37" s="1779"/>
      <c r="C37" s="1779"/>
      <c r="D37" s="1779"/>
      <c r="E37" s="1779"/>
      <c r="F37" s="163"/>
      <c r="G37" s="163"/>
      <c r="H37" s="163"/>
      <c r="I37" s="1781"/>
      <c r="J37" s="1781"/>
      <c r="K37" s="1781"/>
      <c r="L37" s="1768"/>
      <c r="M37" s="1768"/>
      <c r="N37" s="1768"/>
    </row>
    <row r="38" spans="1:14">
      <c r="A38" s="1820" t="s">
        <v>895</v>
      </c>
      <c r="B38" s="1820"/>
      <c r="C38" s="1820"/>
      <c r="D38" s="1820"/>
      <c r="E38" s="1820"/>
      <c r="F38" s="1820"/>
      <c r="G38" s="1820"/>
      <c r="H38" s="1820"/>
      <c r="I38" s="1820"/>
      <c r="J38" s="1820"/>
      <c r="K38" s="1820"/>
      <c r="L38" s="1820"/>
      <c r="M38" s="1820"/>
      <c r="N38" s="1820"/>
    </row>
  </sheetData>
  <mergeCells count="11">
    <mergeCell ref="N1:N2"/>
    <mergeCell ref="A1:A2"/>
    <mergeCell ref="A38:N38"/>
    <mergeCell ref="B1:B2"/>
    <mergeCell ref="C1:C2"/>
    <mergeCell ref="D1:D2"/>
    <mergeCell ref="E1:E2"/>
    <mergeCell ref="L1:L2"/>
    <mergeCell ref="I1:K1"/>
    <mergeCell ref="F1:H1"/>
    <mergeCell ref="M1:M2"/>
  </mergeCells>
  <printOptions horizontalCentered="1"/>
  <pageMargins left="1" right="1" top="1" bottom="0.7" header="0.5" footer="0.5"/>
  <pageSetup scale="97" orientation="landscape" horizontalDpi="1200" verticalDpi="1200" r:id="rId1"/>
  <headerFooter scaleWithDoc="0">
    <oddHeader>&amp;C&amp;"-,Bold"Table 14.2
Utah System of Higher Education Enrollment by County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47"/>
  <sheetViews>
    <sheetView view="pageLayout" zoomScaleNormal="100" workbookViewId="0">
      <selection activeCell="G4" sqref="G4"/>
    </sheetView>
  </sheetViews>
  <sheetFormatPr defaultColWidth="9.140625" defaultRowHeight="12.75"/>
  <cols>
    <col min="1" max="1" width="12.42578125" style="4" bestFit="1" customWidth="1"/>
    <col min="2" max="7" width="8.85546875" style="4" bestFit="1" customWidth="1"/>
    <col min="8" max="8" width="8.85546875" style="5" bestFit="1" customWidth="1"/>
    <col min="9" max="11" width="8.85546875" style="4" bestFit="1" customWidth="1"/>
    <col min="12" max="12" width="8" style="4" bestFit="1" customWidth="1"/>
    <col min="13" max="13" width="7.28515625" style="4" bestFit="1" customWidth="1"/>
    <col min="14" max="14" width="9.42578125" style="4" bestFit="1" customWidth="1"/>
    <col min="15" max="16384" width="9.140625" style="4"/>
  </cols>
  <sheetData>
    <row r="1" spans="1:16" s="241" customFormat="1">
      <c r="A1" s="240"/>
      <c r="B1" s="247" t="s">
        <v>52</v>
      </c>
      <c r="C1" s="1052" t="s">
        <v>502</v>
      </c>
      <c r="D1" s="1054"/>
      <c r="E1" s="1054"/>
      <c r="F1" s="1054"/>
      <c r="G1" s="1054"/>
      <c r="H1" s="1054"/>
      <c r="I1" s="1054"/>
      <c r="J1" s="1054"/>
      <c r="K1" s="1053"/>
      <c r="L1" s="1052" t="s">
        <v>521</v>
      </c>
      <c r="M1" s="1053"/>
      <c r="N1" s="253">
        <v>2018</v>
      </c>
    </row>
    <row r="2" spans="1:16" s="241" customFormat="1" ht="25.5">
      <c r="A2" s="243" t="s">
        <v>520</v>
      </c>
      <c r="B2" s="248" t="s">
        <v>486</v>
      </c>
      <c r="C2" s="244" t="s">
        <v>485</v>
      </c>
      <c r="D2" s="245" t="s">
        <v>487</v>
      </c>
      <c r="E2" s="245" t="s">
        <v>488</v>
      </c>
      <c r="F2" s="245" t="s">
        <v>489</v>
      </c>
      <c r="G2" s="245" t="s">
        <v>490</v>
      </c>
      <c r="H2" s="245" t="s">
        <v>491</v>
      </c>
      <c r="I2" s="245" t="s">
        <v>492</v>
      </c>
      <c r="J2" s="245" t="s">
        <v>493</v>
      </c>
      <c r="K2" s="246" t="s">
        <v>514</v>
      </c>
      <c r="L2" s="249" t="s">
        <v>494</v>
      </c>
      <c r="M2" s="242" t="s">
        <v>479</v>
      </c>
      <c r="N2" s="254" t="s">
        <v>495</v>
      </c>
    </row>
    <row r="3" spans="1:16">
      <c r="A3" s="49" t="s">
        <v>51</v>
      </c>
      <c r="B3" s="255">
        <v>6629</v>
      </c>
      <c r="C3" s="52">
        <v>6643</v>
      </c>
      <c r="D3" s="53">
        <v>6658</v>
      </c>
      <c r="E3" s="53">
        <v>6670</v>
      </c>
      <c r="F3" s="53">
        <v>6754</v>
      </c>
      <c r="G3" s="53">
        <v>6661</v>
      </c>
      <c r="H3" s="53">
        <v>6710</v>
      </c>
      <c r="I3" s="53">
        <v>6782</v>
      </c>
      <c r="J3" s="175">
        <v>6843.4158082757904</v>
      </c>
      <c r="K3" s="54">
        <v>6910.7350760521276</v>
      </c>
      <c r="L3" s="52">
        <v>67.319267776337256</v>
      </c>
      <c r="M3" s="250">
        <v>9.8370856984792976E-3</v>
      </c>
      <c r="N3" s="55">
        <v>2.1823509459854944E-3</v>
      </c>
      <c r="O3" s="10"/>
      <c r="P3" s="10"/>
    </row>
    <row r="4" spans="1:16">
      <c r="A4" s="49" t="s">
        <v>50</v>
      </c>
      <c r="B4" s="256">
        <v>49975</v>
      </c>
      <c r="C4" s="52">
        <v>50067</v>
      </c>
      <c r="D4" s="53">
        <v>50640</v>
      </c>
      <c r="E4" s="53">
        <v>51155</v>
      </c>
      <c r="F4" s="53">
        <v>51795</v>
      </c>
      <c r="G4" s="53">
        <v>52282</v>
      </c>
      <c r="H4" s="53">
        <v>52971</v>
      </c>
      <c r="I4" s="53">
        <v>54040</v>
      </c>
      <c r="J4" s="53">
        <v>54971.41240887373</v>
      </c>
      <c r="K4" s="54">
        <v>55685.181093599822</v>
      </c>
      <c r="L4" s="52">
        <v>713.76868472609203</v>
      </c>
      <c r="M4" s="250">
        <v>1.2984361388008958E-2</v>
      </c>
      <c r="N4" s="55">
        <v>1.7584903241062176E-2</v>
      </c>
    </row>
    <row r="5" spans="1:16">
      <c r="A5" s="49" t="s">
        <v>49</v>
      </c>
      <c r="B5" s="256">
        <v>112656</v>
      </c>
      <c r="C5" s="52">
        <v>113307</v>
      </c>
      <c r="D5" s="53">
        <v>115004</v>
      </c>
      <c r="E5" s="53">
        <v>116404</v>
      </c>
      <c r="F5" s="53">
        <v>117600</v>
      </c>
      <c r="G5" s="53">
        <v>118876</v>
      </c>
      <c r="H5" s="53">
        <v>121873</v>
      </c>
      <c r="I5" s="53">
        <v>123926</v>
      </c>
      <c r="J5" s="53">
        <v>126490.1064982254</v>
      </c>
      <c r="K5" s="54">
        <v>128885.81189511062</v>
      </c>
      <c r="L5" s="52">
        <v>2395.7053968852124</v>
      </c>
      <c r="M5" s="250">
        <v>1.8939863861359152E-2</v>
      </c>
      <c r="N5" s="55">
        <v>4.0701035478571061E-2</v>
      </c>
    </row>
    <row r="6" spans="1:16">
      <c r="A6" s="49" t="s">
        <v>48</v>
      </c>
      <c r="B6" s="256">
        <v>21403</v>
      </c>
      <c r="C6" s="52">
        <v>21419</v>
      </c>
      <c r="D6" s="53">
        <v>21505</v>
      </c>
      <c r="E6" s="53">
        <v>21590</v>
      </c>
      <c r="F6" s="53">
        <v>21341</v>
      </c>
      <c r="G6" s="53">
        <v>21203</v>
      </c>
      <c r="H6" s="53">
        <v>21168</v>
      </c>
      <c r="I6" s="53">
        <v>21193</v>
      </c>
      <c r="J6" s="53">
        <v>21209.319171575375</v>
      </c>
      <c r="K6" s="54">
        <v>21395.320354474326</v>
      </c>
      <c r="L6" s="52">
        <v>186.00118289895181</v>
      </c>
      <c r="M6" s="250">
        <v>8.7697856491419923E-3</v>
      </c>
      <c r="N6" s="55">
        <v>6.7564589152104186E-3</v>
      </c>
    </row>
    <row r="7" spans="1:16">
      <c r="A7" s="49" t="s">
        <v>47</v>
      </c>
      <c r="B7" s="256">
        <v>1059</v>
      </c>
      <c r="C7" s="52">
        <v>1078</v>
      </c>
      <c r="D7" s="53">
        <v>1109</v>
      </c>
      <c r="E7" s="53">
        <v>1114</v>
      </c>
      <c r="F7" s="53">
        <v>1157</v>
      </c>
      <c r="G7" s="53">
        <v>1113</v>
      </c>
      <c r="H7" s="53">
        <v>1114</v>
      </c>
      <c r="I7" s="53">
        <v>1104</v>
      </c>
      <c r="J7" s="53">
        <v>1052.443425982583</v>
      </c>
      <c r="K7" s="54">
        <v>1059.8044249253089</v>
      </c>
      <c r="L7" s="52">
        <v>7.3609989427259279</v>
      </c>
      <c r="M7" s="250">
        <v>6.9941991759352451E-3</v>
      </c>
      <c r="N7" s="55">
        <v>3.3467716007667064E-4</v>
      </c>
    </row>
    <row r="8" spans="1:16">
      <c r="A8" s="49" t="s">
        <v>46</v>
      </c>
      <c r="B8" s="256">
        <v>306479</v>
      </c>
      <c r="C8" s="52">
        <v>307625</v>
      </c>
      <c r="D8" s="53">
        <v>313280</v>
      </c>
      <c r="E8" s="53">
        <v>318477</v>
      </c>
      <c r="F8" s="53">
        <v>324410</v>
      </c>
      <c r="G8" s="53">
        <v>329842</v>
      </c>
      <c r="H8" s="53">
        <v>336106</v>
      </c>
      <c r="I8" s="53">
        <v>342658</v>
      </c>
      <c r="J8" s="53">
        <v>348763.45193097927</v>
      </c>
      <c r="K8" s="54">
        <v>352802.06527094683</v>
      </c>
      <c r="L8" s="52">
        <v>4038.61333996756</v>
      </c>
      <c r="M8" s="250">
        <v>1.1579806650058089E-2</v>
      </c>
      <c r="N8" s="55">
        <v>0.111411870432968</v>
      </c>
    </row>
    <row r="9" spans="1:16">
      <c r="A9" s="49" t="s">
        <v>45</v>
      </c>
      <c r="B9" s="256">
        <v>18607</v>
      </c>
      <c r="C9" s="52">
        <v>18721</v>
      </c>
      <c r="D9" s="53">
        <v>19020</v>
      </c>
      <c r="E9" s="53">
        <v>19696</v>
      </c>
      <c r="F9" s="53">
        <v>20283</v>
      </c>
      <c r="G9" s="53">
        <v>20577</v>
      </c>
      <c r="H9" s="53">
        <v>20822</v>
      </c>
      <c r="I9" s="53">
        <v>20609</v>
      </c>
      <c r="J9" s="53">
        <v>20828.282529486984</v>
      </c>
      <c r="K9" s="54">
        <v>20850.367587683424</v>
      </c>
      <c r="L9" s="52">
        <v>22.085058196440514</v>
      </c>
      <c r="M9" s="250">
        <v>1.0603398607242909E-3</v>
      </c>
      <c r="N9" s="55">
        <v>6.584367499024496E-3</v>
      </c>
    </row>
    <row r="10" spans="1:16">
      <c r="A10" s="49" t="s">
        <v>44</v>
      </c>
      <c r="B10" s="256">
        <v>10976</v>
      </c>
      <c r="C10" s="52">
        <v>11012</v>
      </c>
      <c r="D10" s="53">
        <v>11128</v>
      </c>
      <c r="E10" s="53">
        <v>10964</v>
      </c>
      <c r="F10" s="53">
        <v>10945</v>
      </c>
      <c r="G10" s="53">
        <v>10845</v>
      </c>
      <c r="H10" s="53">
        <v>10662</v>
      </c>
      <c r="I10" s="53">
        <v>10577</v>
      </c>
      <c r="J10" s="53">
        <v>10672.472211266917</v>
      </c>
      <c r="K10" s="54">
        <v>10668.418593301038</v>
      </c>
      <c r="L10" s="52">
        <v>-4.0536179658793117</v>
      </c>
      <c r="M10" s="250">
        <v>-3.7981995976521521E-4</v>
      </c>
      <c r="N10" s="55">
        <v>3.3689952158548263E-3</v>
      </c>
    </row>
    <row r="11" spans="1:16">
      <c r="A11" s="49" t="s">
        <v>43</v>
      </c>
      <c r="B11" s="256">
        <v>5172</v>
      </c>
      <c r="C11" s="52">
        <v>5171</v>
      </c>
      <c r="D11" s="53">
        <v>5203</v>
      </c>
      <c r="E11" s="53">
        <v>5226</v>
      </c>
      <c r="F11" s="53">
        <v>5220</v>
      </c>
      <c r="G11" s="53">
        <v>5194</v>
      </c>
      <c r="H11" s="53">
        <v>5164</v>
      </c>
      <c r="I11" s="53">
        <v>5191</v>
      </c>
      <c r="J11" s="53">
        <v>5239.516256639683</v>
      </c>
      <c r="K11" s="54">
        <v>5229.3575570963931</v>
      </c>
      <c r="L11" s="52">
        <v>-10.158699543289913</v>
      </c>
      <c r="M11" s="250">
        <v>-1.9388621097256031E-3</v>
      </c>
      <c r="N11" s="55">
        <v>1.6513863266402579E-3</v>
      </c>
    </row>
    <row r="12" spans="1:16">
      <c r="A12" s="49" t="s">
        <v>42</v>
      </c>
      <c r="B12" s="256">
        <v>9225</v>
      </c>
      <c r="C12" s="52">
        <v>9238</v>
      </c>
      <c r="D12" s="53">
        <v>9395</v>
      </c>
      <c r="E12" s="53">
        <v>9529</v>
      </c>
      <c r="F12" s="53">
        <v>9553</v>
      </c>
      <c r="G12" s="53">
        <v>9631</v>
      </c>
      <c r="H12" s="53">
        <v>9764</v>
      </c>
      <c r="I12" s="53">
        <v>9943</v>
      </c>
      <c r="J12" s="53">
        <v>10058.603801768928</v>
      </c>
      <c r="K12" s="54">
        <v>10256.730147627517</v>
      </c>
      <c r="L12" s="52">
        <v>198.12634585858905</v>
      </c>
      <c r="M12" s="250">
        <v>1.9697201496667649E-2</v>
      </c>
      <c r="N12" s="55">
        <v>3.2389875308575654E-3</v>
      </c>
    </row>
    <row r="13" spans="1:16">
      <c r="A13" s="49" t="s">
        <v>41</v>
      </c>
      <c r="B13" s="256">
        <v>46163</v>
      </c>
      <c r="C13" s="52">
        <v>46221</v>
      </c>
      <c r="D13" s="53">
        <v>46955</v>
      </c>
      <c r="E13" s="53">
        <v>47311</v>
      </c>
      <c r="F13" s="53">
        <v>47622</v>
      </c>
      <c r="G13" s="53">
        <v>48193</v>
      </c>
      <c r="H13" s="53">
        <v>49412</v>
      </c>
      <c r="I13" s="53">
        <v>50747</v>
      </c>
      <c r="J13" s="53">
        <v>52278.416373205204</v>
      </c>
      <c r="K13" s="54">
        <v>54150.975741550414</v>
      </c>
      <c r="L13" s="52">
        <v>1872.5593683452098</v>
      </c>
      <c r="M13" s="250">
        <v>3.5818976515611833E-2</v>
      </c>
      <c r="N13" s="55">
        <v>1.7100414331483873E-2</v>
      </c>
    </row>
    <row r="14" spans="1:16">
      <c r="A14" s="49" t="s">
        <v>40</v>
      </c>
      <c r="B14" s="256">
        <v>10246</v>
      </c>
      <c r="C14" s="52">
        <v>10280</v>
      </c>
      <c r="D14" s="53">
        <v>10380</v>
      </c>
      <c r="E14" s="53">
        <v>10485</v>
      </c>
      <c r="F14" s="53">
        <v>10604</v>
      </c>
      <c r="G14" s="53">
        <v>10824</v>
      </c>
      <c r="H14" s="53">
        <v>11072</v>
      </c>
      <c r="I14" s="53">
        <v>11542</v>
      </c>
      <c r="J14" s="53">
        <v>11797.665957651936</v>
      </c>
      <c r="K14" s="54">
        <v>12176.932832477883</v>
      </c>
      <c r="L14" s="52">
        <v>379.26687482594753</v>
      </c>
      <c r="M14" s="250">
        <v>3.2147619383981363E-2</v>
      </c>
      <c r="N14" s="55">
        <v>3.8453710920345347E-3</v>
      </c>
    </row>
    <row r="15" spans="1:16">
      <c r="A15" s="49" t="s">
        <v>39</v>
      </c>
      <c r="B15" s="256">
        <v>7125</v>
      </c>
      <c r="C15" s="52">
        <v>7116</v>
      </c>
      <c r="D15" s="53">
        <v>7200</v>
      </c>
      <c r="E15" s="53">
        <v>7302</v>
      </c>
      <c r="F15" s="53">
        <v>7321</v>
      </c>
      <c r="G15" s="53">
        <v>7268</v>
      </c>
      <c r="H15" s="53">
        <v>7272</v>
      </c>
      <c r="I15" s="53">
        <v>7583</v>
      </c>
      <c r="J15" s="53">
        <v>7557.705623052384</v>
      </c>
      <c r="K15" s="54">
        <v>7717.4173302939716</v>
      </c>
      <c r="L15" s="52">
        <v>159.71170724158765</v>
      </c>
      <c r="M15" s="250">
        <v>2.1132300622352496E-2</v>
      </c>
      <c r="N15" s="55">
        <v>2.4370942925731765E-3</v>
      </c>
    </row>
    <row r="16" spans="1:16">
      <c r="A16" s="49" t="s">
        <v>38</v>
      </c>
      <c r="B16" s="256">
        <v>12503</v>
      </c>
      <c r="C16" s="52">
        <v>12535</v>
      </c>
      <c r="D16" s="53">
        <v>12706</v>
      </c>
      <c r="E16" s="53">
        <v>12816</v>
      </c>
      <c r="F16" s="53">
        <v>12956</v>
      </c>
      <c r="G16" s="53">
        <v>13023</v>
      </c>
      <c r="H16" s="53">
        <v>13105</v>
      </c>
      <c r="I16" s="53">
        <v>13291</v>
      </c>
      <c r="J16" s="53">
        <v>13477.255245837667</v>
      </c>
      <c r="K16" s="54">
        <v>13586.154995117293</v>
      </c>
      <c r="L16" s="52">
        <v>108.89974927962612</v>
      </c>
      <c r="M16" s="250">
        <v>8.0802616922506232E-3</v>
      </c>
      <c r="N16" s="55">
        <v>4.2903913808887738E-3</v>
      </c>
    </row>
    <row r="17" spans="1:14">
      <c r="A17" s="49" t="s">
        <v>37</v>
      </c>
      <c r="B17" s="256">
        <v>9469</v>
      </c>
      <c r="C17" s="52">
        <v>9518</v>
      </c>
      <c r="D17" s="53">
        <v>9714</v>
      </c>
      <c r="E17" s="53">
        <v>10049</v>
      </c>
      <c r="F17" s="53">
        <v>10418</v>
      </c>
      <c r="G17" s="53">
        <v>10776</v>
      </c>
      <c r="H17" s="53">
        <v>11081</v>
      </c>
      <c r="I17" s="53">
        <v>11522</v>
      </c>
      <c r="J17" s="53">
        <v>11724.805989525246</v>
      </c>
      <c r="K17" s="54">
        <v>11963.306637519079</v>
      </c>
      <c r="L17" s="52">
        <v>238.5006479938329</v>
      </c>
      <c r="M17" s="250">
        <v>2.0341543238063364E-2</v>
      </c>
      <c r="N17" s="55">
        <v>3.777909769393014E-3</v>
      </c>
    </row>
    <row r="18" spans="1:14">
      <c r="A18" s="49" t="s">
        <v>36</v>
      </c>
      <c r="B18" s="256">
        <v>1556</v>
      </c>
      <c r="C18" s="52">
        <v>1555</v>
      </c>
      <c r="D18" s="53">
        <v>1576</v>
      </c>
      <c r="E18" s="53">
        <v>1585</v>
      </c>
      <c r="F18" s="53">
        <v>1603</v>
      </c>
      <c r="G18" s="53">
        <v>1594</v>
      </c>
      <c r="H18" s="53">
        <v>1632</v>
      </c>
      <c r="I18" s="53">
        <v>1604</v>
      </c>
      <c r="J18" s="53">
        <v>1607.4836787549675</v>
      </c>
      <c r="K18" s="54">
        <v>1662.9696670059409</v>
      </c>
      <c r="L18" s="52">
        <v>55.485988250973378</v>
      </c>
      <c r="M18" s="250">
        <v>3.4517294940094478E-2</v>
      </c>
      <c r="N18" s="55">
        <v>5.251515773643039E-4</v>
      </c>
    </row>
    <row r="19" spans="1:14">
      <c r="A19" s="49" t="s">
        <v>35</v>
      </c>
      <c r="B19" s="256">
        <v>2264</v>
      </c>
      <c r="C19" s="52">
        <v>2278</v>
      </c>
      <c r="D19" s="53">
        <v>2291</v>
      </c>
      <c r="E19" s="53">
        <v>2277</v>
      </c>
      <c r="F19" s="53">
        <v>2300</v>
      </c>
      <c r="G19" s="53">
        <v>2324</v>
      </c>
      <c r="H19" s="53">
        <v>2355</v>
      </c>
      <c r="I19" s="53">
        <v>2357</v>
      </c>
      <c r="J19" s="53">
        <v>2370.7706628811461</v>
      </c>
      <c r="K19" s="54">
        <v>2428.2580522791163</v>
      </c>
      <c r="L19" s="52">
        <v>57.487389397970219</v>
      </c>
      <c r="M19" s="250">
        <v>2.4248397492867113E-2</v>
      </c>
      <c r="N19" s="55">
        <v>7.6682309467367735E-4</v>
      </c>
    </row>
    <row r="20" spans="1:14">
      <c r="A20" s="49" t="s">
        <v>34</v>
      </c>
      <c r="B20" s="256">
        <v>1029655</v>
      </c>
      <c r="C20" s="52">
        <v>1031697</v>
      </c>
      <c r="D20" s="53">
        <v>1046461</v>
      </c>
      <c r="E20" s="53">
        <v>1060336</v>
      </c>
      <c r="F20" s="53">
        <v>1070815</v>
      </c>
      <c r="G20" s="53">
        <v>1080905</v>
      </c>
      <c r="H20" s="53">
        <v>1094681</v>
      </c>
      <c r="I20" s="53">
        <v>1108910</v>
      </c>
      <c r="J20" s="53">
        <v>1128270.6738647432</v>
      </c>
      <c r="K20" s="54">
        <v>1142076.5707202081</v>
      </c>
      <c r="L20" s="52">
        <v>13805.896855464904</v>
      </c>
      <c r="M20" s="250">
        <v>1.2236334042233565E-2</v>
      </c>
      <c r="N20" s="55">
        <v>0.36065799905079665</v>
      </c>
    </row>
    <row r="21" spans="1:14">
      <c r="A21" s="49" t="s">
        <v>33</v>
      </c>
      <c r="B21" s="256">
        <v>14746</v>
      </c>
      <c r="C21" s="52">
        <v>14771</v>
      </c>
      <c r="D21" s="53">
        <v>15037</v>
      </c>
      <c r="E21" s="53">
        <v>15448</v>
      </c>
      <c r="F21" s="53">
        <v>15578</v>
      </c>
      <c r="G21" s="53">
        <v>15782</v>
      </c>
      <c r="H21" s="53">
        <v>15919</v>
      </c>
      <c r="I21" s="53">
        <v>16324</v>
      </c>
      <c r="J21" s="53">
        <v>16332.52996739586</v>
      </c>
      <c r="K21" s="54">
        <v>16486.555922947795</v>
      </c>
      <c r="L21" s="52">
        <v>154.02595555193511</v>
      </c>
      <c r="M21" s="250">
        <v>9.4306243955719626E-3</v>
      </c>
      <c r="N21" s="55">
        <v>5.2063131517178247E-3</v>
      </c>
    </row>
    <row r="22" spans="1:14">
      <c r="A22" s="49" t="s">
        <v>32</v>
      </c>
      <c r="B22" s="256">
        <v>27822</v>
      </c>
      <c r="C22" s="52">
        <v>27907</v>
      </c>
      <c r="D22" s="53">
        <v>28351</v>
      </c>
      <c r="E22" s="53">
        <v>28485</v>
      </c>
      <c r="F22" s="53">
        <v>28632</v>
      </c>
      <c r="G22" s="53">
        <v>28705</v>
      </c>
      <c r="H22" s="53">
        <v>29089</v>
      </c>
      <c r="I22" s="53">
        <v>29490</v>
      </c>
      <c r="J22" s="53">
        <v>30032.388980755244</v>
      </c>
      <c r="K22" s="54">
        <v>30578.592563373655</v>
      </c>
      <c r="L22" s="52">
        <v>546.20358261841102</v>
      </c>
      <c r="M22" s="250">
        <v>1.8187150644872752E-2</v>
      </c>
      <c r="N22" s="55">
        <v>9.6564576232758669E-3</v>
      </c>
    </row>
    <row r="23" spans="1:14">
      <c r="A23" s="49" t="s">
        <v>31</v>
      </c>
      <c r="B23" s="256">
        <v>20802</v>
      </c>
      <c r="C23" s="52">
        <v>20814</v>
      </c>
      <c r="D23" s="53">
        <v>20893</v>
      </c>
      <c r="E23" s="53">
        <v>21053</v>
      </c>
      <c r="F23" s="53">
        <v>21021</v>
      </c>
      <c r="G23" s="53">
        <v>21102</v>
      </c>
      <c r="H23" s="53">
        <v>21240</v>
      </c>
      <c r="I23" s="53">
        <v>21519</v>
      </c>
      <c r="J23" s="53">
        <v>21765.230955845182</v>
      </c>
      <c r="K23" s="54">
        <v>21928.29286706341</v>
      </c>
      <c r="L23" s="52">
        <v>163.06191121822849</v>
      </c>
      <c r="M23" s="250">
        <v>7.4918530177341403E-3</v>
      </c>
      <c r="N23" s="55">
        <v>6.9247670697312998E-3</v>
      </c>
    </row>
    <row r="24" spans="1:14">
      <c r="A24" s="49" t="s">
        <v>30</v>
      </c>
      <c r="B24" s="256">
        <v>36324</v>
      </c>
      <c r="C24" s="52">
        <v>36562</v>
      </c>
      <c r="D24" s="53">
        <v>37396</v>
      </c>
      <c r="E24" s="53">
        <v>37936</v>
      </c>
      <c r="F24" s="53">
        <v>38212</v>
      </c>
      <c r="G24" s="53">
        <v>38678</v>
      </c>
      <c r="H24" s="53">
        <v>39280</v>
      </c>
      <c r="I24" s="53">
        <v>40051</v>
      </c>
      <c r="J24" s="53">
        <v>40770.889165405984</v>
      </c>
      <c r="K24" s="54">
        <v>41285.64102697475</v>
      </c>
      <c r="L24" s="52">
        <v>514.75186156876589</v>
      </c>
      <c r="M24" s="250">
        <v>1.2625475482774817E-2</v>
      </c>
      <c r="N24" s="55">
        <v>1.3037651821303337E-2</v>
      </c>
    </row>
    <row r="25" spans="1:14">
      <c r="A25" s="49" t="s">
        <v>29</v>
      </c>
      <c r="B25" s="256">
        <v>58218</v>
      </c>
      <c r="C25" s="52">
        <v>58358</v>
      </c>
      <c r="D25" s="53">
        <v>59151</v>
      </c>
      <c r="E25" s="53">
        <v>60131</v>
      </c>
      <c r="F25" s="53">
        <v>61367</v>
      </c>
      <c r="G25" s="53">
        <v>62184</v>
      </c>
      <c r="H25" s="53">
        <v>63266</v>
      </c>
      <c r="I25" s="53">
        <v>65290</v>
      </c>
      <c r="J25" s="53">
        <v>67133.451920622843</v>
      </c>
      <c r="K25" s="54">
        <v>68858.975583939202</v>
      </c>
      <c r="L25" s="52">
        <v>1725.5236633163586</v>
      </c>
      <c r="M25" s="250">
        <v>2.5702889006163243E-2</v>
      </c>
      <c r="N25" s="55">
        <v>2.1745074706444767E-2</v>
      </c>
    </row>
    <row r="26" spans="1:14">
      <c r="A26" s="49" t="s">
        <v>28</v>
      </c>
      <c r="B26" s="256">
        <v>32588</v>
      </c>
      <c r="C26" s="52">
        <v>32760</v>
      </c>
      <c r="D26" s="53">
        <v>33943</v>
      </c>
      <c r="E26" s="53">
        <v>35047</v>
      </c>
      <c r="F26" s="53">
        <v>36146</v>
      </c>
      <c r="G26" s="53">
        <v>36981</v>
      </c>
      <c r="H26" s="53">
        <v>37398</v>
      </c>
      <c r="I26" s="53">
        <v>36583</v>
      </c>
      <c r="J26" s="53">
        <v>36611.553006392016</v>
      </c>
      <c r="K26" s="54">
        <v>36919.805664838088</v>
      </c>
      <c r="L26" s="52">
        <v>308.25265844607202</v>
      </c>
      <c r="M26" s="250">
        <v>8.4195461031728591E-3</v>
      </c>
      <c r="N26" s="55">
        <v>1.1658958407690559E-2</v>
      </c>
    </row>
    <row r="27" spans="1:14">
      <c r="A27" s="49" t="s">
        <v>27</v>
      </c>
      <c r="B27" s="256">
        <v>516564</v>
      </c>
      <c r="C27" s="52">
        <v>518872</v>
      </c>
      <c r="D27" s="53">
        <v>532753</v>
      </c>
      <c r="E27" s="53">
        <v>544892</v>
      </c>
      <c r="F27" s="53">
        <v>554405</v>
      </c>
      <c r="G27" s="53">
        <v>567218</v>
      </c>
      <c r="H27" s="53">
        <v>585719</v>
      </c>
      <c r="I27" s="53">
        <v>603385</v>
      </c>
      <c r="J27" s="53">
        <v>617734.93968303292</v>
      </c>
      <c r="K27" s="54">
        <v>633582.15907995077</v>
      </c>
      <c r="L27" s="52">
        <v>15847.219396917848</v>
      </c>
      <c r="M27" s="250">
        <v>2.5653752732602841E-2</v>
      </c>
      <c r="N27" s="55">
        <v>0.2000798191525455</v>
      </c>
    </row>
    <row r="28" spans="1:14">
      <c r="A28" s="49" t="s">
        <v>26</v>
      </c>
      <c r="B28" s="256">
        <v>23530</v>
      </c>
      <c r="C28" s="52">
        <v>23652</v>
      </c>
      <c r="D28" s="53">
        <v>24484</v>
      </c>
      <c r="E28" s="53">
        <v>25542</v>
      </c>
      <c r="F28" s="53">
        <v>26390</v>
      </c>
      <c r="G28" s="53">
        <v>27344</v>
      </c>
      <c r="H28" s="53">
        <v>28616</v>
      </c>
      <c r="I28" s="53">
        <v>29998</v>
      </c>
      <c r="J28" s="53">
        <v>31223.971634005957</v>
      </c>
      <c r="K28" s="54">
        <v>32137.295079395153</v>
      </c>
      <c r="L28" s="52">
        <v>913.32344538919642</v>
      </c>
      <c r="M28" s="250">
        <v>2.9250713397218853E-2</v>
      </c>
      <c r="N28" s="55">
        <v>1.0148682527416271E-2</v>
      </c>
    </row>
    <row r="29" spans="1:14">
      <c r="A29" s="49" t="s">
        <v>25</v>
      </c>
      <c r="B29" s="256">
        <v>138115</v>
      </c>
      <c r="C29" s="52">
        <v>138579</v>
      </c>
      <c r="D29" s="53">
        <v>141797</v>
      </c>
      <c r="E29" s="53">
        <v>144061</v>
      </c>
      <c r="F29" s="53">
        <v>147061</v>
      </c>
      <c r="G29" s="53">
        <v>150508</v>
      </c>
      <c r="H29" s="53">
        <v>154615</v>
      </c>
      <c r="I29" s="53">
        <v>160371</v>
      </c>
      <c r="J29" s="53">
        <v>165591.52869444096</v>
      </c>
      <c r="K29" s="54">
        <v>171040.11717060907</v>
      </c>
      <c r="L29" s="52">
        <v>5448.5884761681082</v>
      </c>
      <c r="M29" s="250">
        <v>3.2903787525400352E-2</v>
      </c>
      <c r="N29" s="55">
        <v>5.4013004029375256E-2</v>
      </c>
    </row>
    <row r="30" spans="1:14">
      <c r="A30" s="49" t="s">
        <v>24</v>
      </c>
      <c r="B30" s="256">
        <v>2778</v>
      </c>
      <c r="C30" s="52">
        <v>2782</v>
      </c>
      <c r="D30" s="53">
        <v>2766</v>
      </c>
      <c r="E30" s="53">
        <v>2773</v>
      </c>
      <c r="F30" s="53">
        <v>2748</v>
      </c>
      <c r="G30" s="53">
        <v>2740</v>
      </c>
      <c r="H30" s="53">
        <v>2725</v>
      </c>
      <c r="I30" s="53">
        <v>2719</v>
      </c>
      <c r="J30" s="53">
        <v>2737.8406781953986</v>
      </c>
      <c r="K30" s="54">
        <v>2751.3018870471769</v>
      </c>
      <c r="L30" s="52">
        <v>13.461208851778338</v>
      </c>
      <c r="M30" s="250">
        <v>4.9167246870811532E-3</v>
      </c>
      <c r="N30" s="55">
        <v>8.688375707956008E-4</v>
      </c>
    </row>
    <row r="31" spans="1:14">
      <c r="A31" s="51" t="s">
        <v>23</v>
      </c>
      <c r="B31" s="257">
        <v>231236</v>
      </c>
      <c r="C31" s="56">
        <v>231833</v>
      </c>
      <c r="D31" s="57">
        <v>233819</v>
      </c>
      <c r="E31" s="57">
        <v>236391</v>
      </c>
      <c r="F31" s="57">
        <v>237921</v>
      </c>
      <c r="G31" s="57">
        <v>239588</v>
      </c>
      <c r="H31" s="57">
        <v>242753</v>
      </c>
      <c r="I31" s="57">
        <v>245687</v>
      </c>
      <c r="J31" s="57">
        <v>248834.93146749679</v>
      </c>
      <c r="K31" s="58">
        <v>251571.60991239146</v>
      </c>
      <c r="L31" s="59">
        <v>2736.678444894671</v>
      </c>
      <c r="M31" s="251">
        <v>1.0997967322172952E-2</v>
      </c>
      <c r="N31" s="60">
        <v>7.9444159678167939E-2</v>
      </c>
    </row>
    <row r="32" spans="1:14">
      <c r="A32" s="61"/>
      <c r="B32" s="52"/>
      <c r="C32" s="52"/>
      <c r="D32" s="53"/>
      <c r="E32" s="53"/>
      <c r="F32" s="53"/>
      <c r="G32" s="53"/>
      <c r="H32" s="53"/>
      <c r="I32" s="53"/>
      <c r="J32" s="53"/>
      <c r="K32" s="52"/>
      <c r="L32" s="62"/>
      <c r="M32" s="62"/>
      <c r="N32" s="398"/>
    </row>
    <row r="33" spans="1:14">
      <c r="A33" s="1049" t="s">
        <v>22</v>
      </c>
      <c r="B33" s="1050"/>
      <c r="C33" s="1050"/>
      <c r="D33" s="1050"/>
      <c r="E33" s="1050"/>
      <c r="F33" s="1050"/>
      <c r="G33" s="1050"/>
      <c r="H33" s="1050"/>
      <c r="I33" s="1050"/>
      <c r="J33" s="1050"/>
      <c r="K33" s="1050"/>
      <c r="L33" s="1050"/>
      <c r="M33" s="1050"/>
      <c r="N33" s="1051"/>
    </row>
    <row r="34" spans="1:14">
      <c r="A34" s="49" t="s">
        <v>21</v>
      </c>
      <c r="B34" s="255">
        <f t="shared" ref="B34" si="0">B4+B5+B19</f>
        <v>164895</v>
      </c>
      <c r="C34" s="52">
        <v>165652</v>
      </c>
      <c r="D34" s="52">
        <v>167934.826</v>
      </c>
      <c r="E34" s="52">
        <v>169836.054</v>
      </c>
      <c r="F34" s="52">
        <v>171694.736</v>
      </c>
      <c r="G34" s="52">
        <v>173481.848</v>
      </c>
      <c r="H34" s="52">
        <v>177199.52</v>
      </c>
      <c r="I34" s="52">
        <f>I4+I5+I19</f>
        <v>180323</v>
      </c>
      <c r="J34" s="52">
        <f t="shared" ref="J34:K34" si="1">J4+J5+J19</f>
        <v>183832.28956998029</v>
      </c>
      <c r="K34" s="63">
        <f t="shared" si="1"/>
        <v>186999.25104098956</v>
      </c>
      <c r="L34" s="52">
        <f>K34-J34</f>
        <v>3166.9614710092719</v>
      </c>
      <c r="M34" s="250">
        <f>K34/J34-1</f>
        <v>1.7227449423697028E-2</v>
      </c>
      <c r="N34" s="55">
        <f>K34/K$41</f>
        <v>5.9052761814306916E-2</v>
      </c>
    </row>
    <row r="35" spans="1:14">
      <c r="A35" s="49" t="s">
        <v>20</v>
      </c>
      <c r="B35" s="256">
        <f t="shared" ref="B35" si="2">B14+B16+B18+B22+B23+B30</f>
        <v>75707</v>
      </c>
      <c r="C35" s="52">
        <v>75873</v>
      </c>
      <c r="D35" s="52">
        <v>76671.808999999994</v>
      </c>
      <c r="E35" s="52">
        <v>77197.047999999995</v>
      </c>
      <c r="F35" s="52">
        <v>77563.424999999988</v>
      </c>
      <c r="G35" s="52">
        <v>77987.816999999995</v>
      </c>
      <c r="H35" s="52">
        <v>78862.663</v>
      </c>
      <c r="I35" s="52">
        <f>I14+I22+I23+I16+I18+I30</f>
        <v>80165</v>
      </c>
      <c r="J35" s="52">
        <f t="shared" ref="J35:K35" si="3">J14+J22+J23+J16+J18+J30</f>
        <v>81417.865497040402</v>
      </c>
      <c r="K35" s="64">
        <f t="shared" si="3"/>
        <v>82684.244812085351</v>
      </c>
      <c r="L35" s="52">
        <f t="shared" ref="L35:L40" si="4">K35-J35</f>
        <v>1266.3793150449492</v>
      </c>
      <c r="M35" s="250">
        <f t="shared" ref="M35:M40" si="5">K35/J35-1</f>
        <v>1.555407166859446E-2</v>
      </c>
      <c r="N35" s="55">
        <f t="shared" ref="N35:N41" si="6">K35/K$41</f>
        <v>2.6110976314090376E-2</v>
      </c>
    </row>
    <row r="36" spans="1:14">
      <c r="A36" s="49" t="s">
        <v>19</v>
      </c>
      <c r="B36" s="256">
        <f t="shared" ref="B36" si="7">B24+B27+B28</f>
        <v>576418</v>
      </c>
      <c r="C36" s="52">
        <v>579086</v>
      </c>
      <c r="D36" s="52">
        <v>594633.32000000007</v>
      </c>
      <c r="E36" s="52">
        <v>608370.71</v>
      </c>
      <c r="F36" s="52">
        <v>619007.22</v>
      </c>
      <c r="G36" s="52">
        <v>633240.68000000005</v>
      </c>
      <c r="H36" s="52">
        <v>653613.84000000008</v>
      </c>
      <c r="I36" s="52">
        <f>I24+I27+I28</f>
        <v>673434</v>
      </c>
      <c r="J36" s="52">
        <f t="shared" ref="J36:K36" si="8">J24+J27+J28</f>
        <v>689729.80048244493</v>
      </c>
      <c r="K36" s="64">
        <f t="shared" si="8"/>
        <v>707005.09518632072</v>
      </c>
      <c r="L36" s="52">
        <f t="shared" si="4"/>
        <v>17275.294703875785</v>
      </c>
      <c r="M36" s="250">
        <f t="shared" si="5"/>
        <v>2.5046467024901986E-2</v>
      </c>
      <c r="N36" s="55">
        <f t="shared" si="6"/>
        <v>0.22326615350126514</v>
      </c>
    </row>
    <row r="37" spans="1:14">
      <c r="A37" s="49" t="s">
        <v>18</v>
      </c>
      <c r="B37" s="256">
        <f t="shared" ref="B37" si="9">B6+B10+B12+B21</f>
        <v>56350</v>
      </c>
      <c r="C37" s="52">
        <v>56440</v>
      </c>
      <c r="D37" s="52">
        <v>57065.303999999996</v>
      </c>
      <c r="E37" s="52">
        <v>57531.482000000004</v>
      </c>
      <c r="F37" s="52">
        <v>57418.110999999997</v>
      </c>
      <c r="G37" s="52">
        <v>57461.55</v>
      </c>
      <c r="H37" s="52">
        <v>57513.8</v>
      </c>
      <c r="I37" s="52">
        <f>I6+I10+I12+I21</f>
        <v>58037</v>
      </c>
      <c r="J37" s="52">
        <f t="shared" ref="J37:K37" si="10">J6+J10+J12+J21</f>
        <v>58272.925152007076</v>
      </c>
      <c r="K37" s="64">
        <f t="shared" si="10"/>
        <v>58807.025018350672</v>
      </c>
      <c r="L37" s="52">
        <f t="shared" si="4"/>
        <v>534.09986634359666</v>
      </c>
      <c r="M37" s="250">
        <f t="shared" si="5"/>
        <v>9.1654892036117097E-3</v>
      </c>
      <c r="N37" s="55">
        <f t="shared" si="6"/>
        <v>1.8570754813640632E-2</v>
      </c>
    </row>
    <row r="38" spans="1:14">
      <c r="A38" s="49" t="s">
        <v>17</v>
      </c>
      <c r="B38" s="256">
        <f t="shared" ref="B38" si="11">B3+B11+B13+B15+B29</f>
        <v>203204</v>
      </c>
      <c r="C38" s="52">
        <v>203730</v>
      </c>
      <c r="D38" s="52">
        <v>207812</v>
      </c>
      <c r="E38" s="52">
        <v>210569.28899999999</v>
      </c>
      <c r="F38" s="52">
        <v>213977.94099999999</v>
      </c>
      <c r="G38" s="52">
        <v>217824.52000000002</v>
      </c>
      <c r="H38" s="52">
        <v>223173.22500000001</v>
      </c>
      <c r="I38" s="52">
        <f>I3+I11+I13+I15+I29</f>
        <v>230674</v>
      </c>
      <c r="J38" s="52">
        <f t="shared" ref="J38:K38" si="12">J3+J11+J13+J15+J29</f>
        <v>237510.58275561401</v>
      </c>
      <c r="K38" s="64">
        <f t="shared" si="12"/>
        <v>245048.60287560197</v>
      </c>
      <c r="L38" s="52">
        <f t="shared" si="4"/>
        <v>7538.0201199879521</v>
      </c>
      <c r="M38" s="250">
        <f t="shared" si="5"/>
        <v>3.173761788856444E-2</v>
      </c>
      <c r="N38" s="55">
        <f t="shared" si="6"/>
        <v>7.7384249926058052E-2</v>
      </c>
    </row>
    <row r="39" spans="1:14">
      <c r="A39" s="49" t="s">
        <v>16</v>
      </c>
      <c r="B39" s="256">
        <f t="shared" ref="B39" si="13">B7+B9+B26</f>
        <v>52254</v>
      </c>
      <c r="C39" s="52">
        <v>52559</v>
      </c>
      <c r="D39" s="52">
        <v>54072.036</v>
      </c>
      <c r="E39" s="52">
        <v>55857.107000000004</v>
      </c>
      <c r="F39" s="52">
        <v>57585.592000000004</v>
      </c>
      <c r="G39" s="52">
        <v>58671.900999999998</v>
      </c>
      <c r="H39" s="52">
        <v>59334.146999999997</v>
      </c>
      <c r="I39" s="52">
        <f>I7+I9+I26</f>
        <v>58296</v>
      </c>
      <c r="J39" s="52">
        <f t="shared" ref="J39:K39" si="14">J7+J9+J26</f>
        <v>58492.278961861579</v>
      </c>
      <c r="K39" s="64">
        <f t="shared" si="14"/>
        <v>58829.977677446819</v>
      </c>
      <c r="L39" s="52">
        <f t="shared" si="4"/>
        <v>337.69871558524028</v>
      </c>
      <c r="M39" s="250">
        <f t="shared" si="5"/>
        <v>5.7733896093437043E-3</v>
      </c>
      <c r="N39" s="55">
        <f t="shared" si="6"/>
        <v>1.8578003066791728E-2</v>
      </c>
    </row>
    <row r="40" spans="1:14">
      <c r="A40" s="49" t="s">
        <v>15</v>
      </c>
      <c r="B40" s="257">
        <f t="shared" ref="B40" si="15">B8+B17+B20+B25+B31</f>
        <v>1635057</v>
      </c>
      <c r="C40" s="52">
        <v>1639031</v>
      </c>
      <c r="D40" s="52">
        <v>1662423.496</v>
      </c>
      <c r="E40" s="52">
        <v>1685382.73</v>
      </c>
      <c r="F40" s="52">
        <v>1704931.7000000002</v>
      </c>
      <c r="G40" s="52">
        <v>1723295.3199999998</v>
      </c>
      <c r="H40" s="52">
        <v>1747886.78</v>
      </c>
      <c r="I40" s="56">
        <v>1774067.34</v>
      </c>
      <c r="J40" s="56">
        <f>J20+J8+J25+J31+J17</f>
        <v>1804727.3151733675</v>
      </c>
      <c r="K40" s="65">
        <f>K20+K8+K25+K31+K17</f>
        <v>1827272.5281250046</v>
      </c>
      <c r="L40" s="52">
        <f t="shared" si="4"/>
        <v>22545.212951637106</v>
      </c>
      <c r="M40" s="250">
        <f t="shared" si="5"/>
        <v>1.2492309925209666E-2</v>
      </c>
      <c r="N40" s="55">
        <f t="shared" si="6"/>
        <v>0.57703701363777038</v>
      </c>
    </row>
    <row r="41" spans="1:14">
      <c r="A41" s="74" t="s">
        <v>14</v>
      </c>
      <c r="B41" s="258">
        <v>2763885</v>
      </c>
      <c r="C41" s="75">
        <v>2772371</v>
      </c>
      <c r="D41" s="75">
        <v>2820612.7910000007</v>
      </c>
      <c r="E41" s="75">
        <v>2864744.4199999995</v>
      </c>
      <c r="F41" s="75">
        <v>2902178.7249999996</v>
      </c>
      <c r="G41" s="75">
        <v>2941963.6359999999</v>
      </c>
      <c r="H41" s="75">
        <v>2997583.9749999996</v>
      </c>
      <c r="I41" s="75">
        <v>3054993.9409999992</v>
      </c>
      <c r="J41" s="75">
        <v>3113983</v>
      </c>
      <c r="K41" s="327">
        <v>3166647</v>
      </c>
      <c r="L41" s="76">
        <f>K41-J41</f>
        <v>52664</v>
      </c>
      <c r="M41" s="252">
        <f>K41/J41-1</f>
        <v>1.69121026030008E-2</v>
      </c>
      <c r="N41" s="77">
        <f t="shared" si="6"/>
        <v>1</v>
      </c>
    </row>
    <row r="42" spans="1:14">
      <c r="A42" s="66"/>
      <c r="B42" s="67"/>
      <c r="C42" s="68"/>
      <c r="D42" s="68"/>
      <c r="E42" s="68"/>
      <c r="F42" s="68"/>
      <c r="G42" s="68"/>
      <c r="H42" s="50"/>
      <c r="I42" s="68"/>
      <c r="J42" s="68"/>
      <c r="K42" s="69"/>
      <c r="L42" s="70"/>
      <c r="M42" s="68"/>
      <c r="N42" s="66"/>
    </row>
    <row r="43" spans="1:14" s="9" customFormat="1" ht="51" customHeight="1">
      <c r="A43" s="1055" t="s">
        <v>13</v>
      </c>
      <c r="B43" s="1055"/>
      <c r="C43" s="1055"/>
      <c r="D43" s="1055"/>
      <c r="E43" s="1055"/>
      <c r="F43" s="1055"/>
      <c r="G43" s="1055"/>
      <c r="H43" s="1055"/>
      <c r="I43" s="1055"/>
      <c r="J43" s="1055"/>
      <c r="K43" s="1055"/>
      <c r="L43" s="1055"/>
      <c r="M43" s="1055"/>
      <c r="N43" s="1055"/>
    </row>
    <row r="44" spans="1:14" s="9" customFormat="1">
      <c r="A44" s="72"/>
      <c r="B44" s="68"/>
      <c r="C44" s="68"/>
      <c r="D44" s="68"/>
      <c r="E44" s="68"/>
      <c r="F44" s="68"/>
      <c r="G44" s="68"/>
      <c r="H44" s="50"/>
      <c r="I44" s="68"/>
      <c r="J44" s="68"/>
      <c r="K44" s="73"/>
      <c r="L44" s="73"/>
      <c r="M44" s="68"/>
      <c r="N44" s="71"/>
    </row>
    <row r="45" spans="1:14">
      <c r="A45" s="1048" t="s">
        <v>529</v>
      </c>
      <c r="B45" s="1048"/>
      <c r="C45" s="1048"/>
      <c r="D45" s="1048"/>
      <c r="E45" s="1048"/>
      <c r="F45" s="1048"/>
      <c r="G45" s="1048"/>
      <c r="H45" s="1048"/>
      <c r="I45" s="1048"/>
      <c r="J45" s="1048"/>
      <c r="K45" s="1048"/>
      <c r="L45" s="1048"/>
      <c r="M45" s="1048"/>
      <c r="N45" s="1048"/>
    </row>
    <row r="46" spans="1:14">
      <c r="B46" s="6"/>
      <c r="C46" s="6"/>
      <c r="D46" s="6"/>
      <c r="E46" s="6"/>
      <c r="F46" s="6"/>
      <c r="G46" s="6"/>
      <c r="H46" s="8"/>
      <c r="I46" s="6"/>
      <c r="J46" s="6"/>
      <c r="K46" s="7"/>
      <c r="L46" s="7"/>
      <c r="M46" s="6"/>
    </row>
    <row r="47" spans="1:14">
      <c r="B47" s="6"/>
      <c r="C47" s="6"/>
      <c r="D47" s="6"/>
      <c r="E47" s="6"/>
      <c r="F47" s="6"/>
      <c r="G47" s="6"/>
      <c r="H47" s="8"/>
      <c r="I47" s="6"/>
      <c r="J47" s="6"/>
      <c r="K47" s="7"/>
      <c r="L47" s="7"/>
      <c r="M47" s="6"/>
    </row>
  </sheetData>
  <mergeCells count="5">
    <mergeCell ref="A45:N45"/>
    <mergeCell ref="A33:N33"/>
    <mergeCell ref="L1:M1"/>
    <mergeCell ref="C1:K1"/>
    <mergeCell ref="A43:N43"/>
  </mergeCells>
  <printOptions horizontalCentered="1"/>
  <pageMargins left="1" right="1" top="1" bottom="0.7" header="0.5" footer="0.5"/>
  <pageSetup scale="80" orientation="landscape" verticalDpi="1200" r:id="rId1"/>
  <headerFooter scaleWithDoc="0">
    <oddHeader>&amp;C&amp;"-,Bold"Table 2.4
Utah Population Estimates by County</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U43"/>
  <sheetViews>
    <sheetView view="pageLayout" zoomScaleNormal="100" workbookViewId="0">
      <selection activeCell="C6" sqref="C6"/>
    </sheetView>
  </sheetViews>
  <sheetFormatPr defaultColWidth="9.140625" defaultRowHeight="12.75"/>
  <cols>
    <col min="1" max="1" width="19" style="194" bestFit="1" customWidth="1"/>
    <col min="2" max="2" width="7.42578125" style="194" bestFit="1" customWidth="1"/>
    <col min="3" max="3" width="7.140625" style="194" bestFit="1" customWidth="1"/>
    <col min="4" max="4" width="7.42578125" style="194" bestFit="1" customWidth="1"/>
    <col min="5" max="5" width="7.140625" style="194" bestFit="1" customWidth="1"/>
    <col min="6" max="6" width="7.42578125" style="194" bestFit="1" customWidth="1"/>
    <col min="7" max="7" width="7.140625" style="194" bestFit="1" customWidth="1"/>
    <col min="8" max="8" width="7.42578125" style="194" bestFit="1" customWidth="1"/>
    <col min="9" max="9" width="7.140625" style="194" bestFit="1" customWidth="1"/>
    <col min="10" max="10" width="7.42578125" style="194" bestFit="1" customWidth="1"/>
    <col min="11" max="11" width="7.140625" style="194" bestFit="1" customWidth="1"/>
    <col min="12" max="12" width="8" style="194" bestFit="1" customWidth="1"/>
    <col min="13" max="13" width="7.140625" style="194" bestFit="1" customWidth="1"/>
    <col min="14" max="14" width="7.42578125" style="194" bestFit="1" customWidth="1"/>
    <col min="15" max="15" width="7.140625" style="194" bestFit="1" customWidth="1"/>
    <col min="16" max="16" width="7.42578125" style="194" bestFit="1" customWidth="1"/>
    <col min="17" max="17" width="7.140625" style="194" bestFit="1" customWidth="1"/>
    <col min="18" max="18" width="7.42578125" style="194" bestFit="1" customWidth="1"/>
    <col min="19" max="19" width="7.140625" style="194" bestFit="1" customWidth="1"/>
    <col min="20" max="20" width="8" style="194" bestFit="1" customWidth="1"/>
    <col min="21" max="21" width="7.140625" style="194" bestFit="1" customWidth="1"/>
    <col min="22" max="16384" width="9.140625" style="194"/>
  </cols>
  <sheetData>
    <row r="1" spans="1:21" s="852" customFormat="1" ht="26.25" customHeight="1">
      <c r="A1" s="1116" t="s">
        <v>520</v>
      </c>
      <c r="B1" s="1099" t="s">
        <v>918</v>
      </c>
      <c r="C1" s="1100"/>
      <c r="D1" s="1099" t="s">
        <v>917</v>
      </c>
      <c r="E1" s="1100"/>
      <c r="F1" s="1821" t="s">
        <v>162</v>
      </c>
      <c r="G1" s="1822"/>
      <c r="H1" s="1821" t="s">
        <v>812</v>
      </c>
      <c r="I1" s="1822"/>
      <c r="J1" s="1821" t="s">
        <v>916</v>
      </c>
      <c r="K1" s="1822"/>
      <c r="L1" s="1821" t="s">
        <v>165</v>
      </c>
      <c r="M1" s="1822"/>
      <c r="N1" s="1821" t="s">
        <v>915</v>
      </c>
      <c r="O1" s="1822"/>
      <c r="P1" s="1821" t="s">
        <v>914</v>
      </c>
      <c r="Q1" s="1822"/>
      <c r="R1" s="1821" t="s">
        <v>913</v>
      </c>
      <c r="S1" s="1822"/>
      <c r="T1" s="1099" t="s">
        <v>912</v>
      </c>
      <c r="U1" s="1100"/>
    </row>
    <row r="2" spans="1:21" s="852" customFormat="1">
      <c r="A2" s="1118"/>
      <c r="B2" s="1823" t="s">
        <v>470</v>
      </c>
      <c r="C2" s="1824" t="s">
        <v>5</v>
      </c>
      <c r="D2" s="1825" t="s">
        <v>470</v>
      </c>
      <c r="E2" s="1824" t="s">
        <v>5</v>
      </c>
      <c r="F2" s="1823" t="s">
        <v>470</v>
      </c>
      <c r="G2" s="1824" t="s">
        <v>5</v>
      </c>
      <c r="H2" s="1825" t="s">
        <v>470</v>
      </c>
      <c r="I2" s="1824" t="s">
        <v>5</v>
      </c>
      <c r="J2" s="1823" t="s">
        <v>470</v>
      </c>
      <c r="K2" s="1824" t="s">
        <v>5</v>
      </c>
      <c r="L2" s="1825" t="s">
        <v>470</v>
      </c>
      <c r="M2" s="1824" t="s">
        <v>5</v>
      </c>
      <c r="N2" s="1823" t="s">
        <v>470</v>
      </c>
      <c r="O2" s="1824" t="s">
        <v>5</v>
      </c>
      <c r="P2" s="1823" t="s">
        <v>470</v>
      </c>
      <c r="Q2" s="1824" t="s">
        <v>5</v>
      </c>
      <c r="R2" s="1825" t="s">
        <v>470</v>
      </c>
      <c r="S2" s="1824" t="s">
        <v>5</v>
      </c>
      <c r="T2" s="1823" t="s">
        <v>470</v>
      </c>
      <c r="U2" s="1824" t="s">
        <v>5</v>
      </c>
    </row>
    <row r="3" spans="1:21">
      <c r="A3" s="176"/>
      <c r="B3" s="1826"/>
      <c r="C3" s="1827"/>
      <c r="D3" s="1828"/>
      <c r="E3" s="1829"/>
      <c r="F3" s="1826"/>
      <c r="G3" s="1827"/>
      <c r="H3" s="1829"/>
      <c r="I3" s="1828"/>
      <c r="J3" s="1826"/>
      <c r="K3" s="1827"/>
      <c r="L3" s="1829"/>
      <c r="M3" s="1828"/>
      <c r="N3" s="1826"/>
      <c r="O3" s="1827"/>
      <c r="P3" s="1826"/>
      <c r="Q3" s="1827"/>
      <c r="R3" s="1830"/>
      <c r="S3" s="1828"/>
      <c r="T3" s="1826"/>
      <c r="U3" s="1827"/>
    </row>
    <row r="4" spans="1:21">
      <c r="A4" s="122" t="s">
        <v>159</v>
      </c>
      <c r="B4" s="1831">
        <v>7</v>
      </c>
      <c r="C4" s="1832">
        <v>2.2364217252396165E-2</v>
      </c>
      <c r="D4" s="1833">
        <v>21</v>
      </c>
      <c r="E4" s="1834">
        <v>6.7092651757188496E-2</v>
      </c>
      <c r="F4" s="1831">
        <v>4</v>
      </c>
      <c r="G4" s="1832">
        <v>1.2779552715654952E-2</v>
      </c>
      <c r="H4" s="1833"/>
      <c r="I4" s="1834">
        <v>0</v>
      </c>
      <c r="J4" s="1831"/>
      <c r="K4" s="1832">
        <v>0</v>
      </c>
      <c r="L4" s="1833">
        <v>217</v>
      </c>
      <c r="M4" s="1834">
        <v>0.69329073482428116</v>
      </c>
      <c r="N4" s="1831">
        <v>61</v>
      </c>
      <c r="O4" s="1832">
        <v>0.19488817891373802</v>
      </c>
      <c r="P4" s="1831">
        <v>1</v>
      </c>
      <c r="Q4" s="1832">
        <v>3.1948881789137379E-3</v>
      </c>
      <c r="R4" s="1833">
        <v>2</v>
      </c>
      <c r="S4" s="1834">
        <v>6.3897763578274758E-3</v>
      </c>
      <c r="T4" s="1831">
        <v>313</v>
      </c>
      <c r="U4" s="1832">
        <v>1.7015585841727871E-3</v>
      </c>
    </row>
    <row r="5" spans="1:21">
      <c r="A5" s="122" t="s">
        <v>158</v>
      </c>
      <c r="B5" s="1831">
        <v>9</v>
      </c>
      <c r="C5" s="1832">
        <v>5.5487053020961772E-3</v>
      </c>
      <c r="D5" s="1833">
        <v>109</v>
      </c>
      <c r="E5" s="1834">
        <v>6.7200986436498147E-2</v>
      </c>
      <c r="F5" s="1831">
        <v>11</v>
      </c>
      <c r="G5" s="1832">
        <v>6.7817509247842167E-3</v>
      </c>
      <c r="H5" s="1833">
        <v>4</v>
      </c>
      <c r="I5" s="1834">
        <v>2.4660912453760789E-3</v>
      </c>
      <c r="J5" s="1831">
        <v>9</v>
      </c>
      <c r="K5" s="1832">
        <v>5.5487053020961772E-3</v>
      </c>
      <c r="L5" s="1833">
        <v>1403</v>
      </c>
      <c r="M5" s="1834">
        <v>0.86498150431565968</v>
      </c>
      <c r="N5" s="1831">
        <v>48</v>
      </c>
      <c r="O5" s="1832">
        <v>2.9593094944512947E-2</v>
      </c>
      <c r="P5" s="1831"/>
      <c r="Q5" s="1832">
        <v>0</v>
      </c>
      <c r="R5" s="1833">
        <v>29</v>
      </c>
      <c r="S5" s="1834">
        <v>1.7879161528976572E-2</v>
      </c>
      <c r="T5" s="1831">
        <v>1622</v>
      </c>
      <c r="U5" s="1832">
        <v>8.8176614170231964E-3</v>
      </c>
    </row>
    <row r="6" spans="1:21">
      <c r="A6" s="122" t="s">
        <v>157</v>
      </c>
      <c r="B6" s="1831">
        <v>8</v>
      </c>
      <c r="C6" s="1832">
        <v>2.0289119959421759E-3</v>
      </c>
      <c r="D6" s="1833">
        <v>327</v>
      </c>
      <c r="E6" s="1834">
        <v>8.2931777834136439E-2</v>
      </c>
      <c r="F6" s="1831">
        <v>51</v>
      </c>
      <c r="G6" s="1832">
        <v>1.2934313974131372E-2</v>
      </c>
      <c r="H6" s="1833">
        <v>10</v>
      </c>
      <c r="I6" s="1834">
        <v>2.5361399949277198E-3</v>
      </c>
      <c r="J6" s="1831">
        <v>39</v>
      </c>
      <c r="K6" s="1832">
        <v>9.890945980218108E-3</v>
      </c>
      <c r="L6" s="1833">
        <v>3143</v>
      </c>
      <c r="M6" s="1834">
        <v>0.79710880040578236</v>
      </c>
      <c r="N6" s="1831">
        <v>287</v>
      </c>
      <c r="O6" s="1832">
        <v>7.2787217854425559E-2</v>
      </c>
      <c r="P6" s="1831">
        <v>5</v>
      </c>
      <c r="Q6" s="1832">
        <v>1.2680699974638599E-3</v>
      </c>
      <c r="R6" s="1833">
        <v>73</v>
      </c>
      <c r="S6" s="1834">
        <v>1.8513821962972354E-2</v>
      </c>
      <c r="T6" s="1831">
        <v>3943</v>
      </c>
      <c r="U6" s="1832">
        <v>2.1435289129052074E-2</v>
      </c>
    </row>
    <row r="7" spans="1:21">
      <c r="A7" s="122" t="s">
        <v>156</v>
      </c>
      <c r="B7" s="1831">
        <v>7</v>
      </c>
      <c r="C7" s="1832">
        <v>1.3333333333333334E-2</v>
      </c>
      <c r="D7" s="1833">
        <v>62</v>
      </c>
      <c r="E7" s="1834">
        <v>0.1180952380952381</v>
      </c>
      <c r="F7" s="1831">
        <v>2</v>
      </c>
      <c r="G7" s="1832">
        <v>3.8095238095238095E-3</v>
      </c>
      <c r="H7" s="1833"/>
      <c r="I7" s="1834">
        <v>0</v>
      </c>
      <c r="J7" s="1831">
        <v>1</v>
      </c>
      <c r="K7" s="1832">
        <v>1.9047619047619048E-3</v>
      </c>
      <c r="L7" s="1833">
        <v>436</v>
      </c>
      <c r="M7" s="1834">
        <v>0.83047619047619048</v>
      </c>
      <c r="N7" s="1831">
        <v>8</v>
      </c>
      <c r="O7" s="1832">
        <v>1.5238095238095238E-2</v>
      </c>
      <c r="P7" s="1831"/>
      <c r="Q7" s="1832">
        <v>0</v>
      </c>
      <c r="R7" s="1833">
        <v>9</v>
      </c>
      <c r="S7" s="1834">
        <v>1.7142857142857144E-2</v>
      </c>
      <c r="T7" s="1831">
        <v>525</v>
      </c>
      <c r="U7" s="1832">
        <v>2.8540519383089876E-3</v>
      </c>
    </row>
    <row r="8" spans="1:21">
      <c r="A8" s="122" t="s">
        <v>155</v>
      </c>
      <c r="B8" s="1831">
        <v>1</v>
      </c>
      <c r="C8" s="1832">
        <v>3.5714285714285712E-2</v>
      </c>
      <c r="D8" s="1833"/>
      <c r="E8" s="1834">
        <v>0</v>
      </c>
      <c r="F8" s="1831"/>
      <c r="G8" s="1832">
        <v>0</v>
      </c>
      <c r="H8" s="1833"/>
      <c r="I8" s="1834">
        <v>0</v>
      </c>
      <c r="J8" s="1831"/>
      <c r="K8" s="1832">
        <v>0</v>
      </c>
      <c r="L8" s="1833">
        <v>23</v>
      </c>
      <c r="M8" s="1834">
        <v>0.8214285714285714</v>
      </c>
      <c r="N8" s="1831">
        <v>4</v>
      </c>
      <c r="O8" s="1832">
        <v>0.14285714285714285</v>
      </c>
      <c r="P8" s="1831"/>
      <c r="Q8" s="1832">
        <v>0</v>
      </c>
      <c r="R8" s="1833"/>
      <c r="S8" s="1834">
        <v>0</v>
      </c>
      <c r="T8" s="1831">
        <v>28</v>
      </c>
      <c r="U8" s="1832">
        <v>1.5221610337647935E-4</v>
      </c>
    </row>
    <row r="9" spans="1:21">
      <c r="A9" s="122" t="s">
        <v>154</v>
      </c>
      <c r="B9" s="1831">
        <v>69</v>
      </c>
      <c r="C9" s="1832">
        <v>3.5916922596429127E-3</v>
      </c>
      <c r="D9" s="1833">
        <v>1558</v>
      </c>
      <c r="E9" s="1834">
        <v>8.1099370152516781E-2</v>
      </c>
      <c r="F9" s="1831">
        <v>356</v>
      </c>
      <c r="G9" s="1832">
        <v>1.8531049919317057E-2</v>
      </c>
      <c r="H9" s="1833">
        <v>102</v>
      </c>
      <c r="I9" s="1834">
        <v>5.3094581229503933E-3</v>
      </c>
      <c r="J9" s="1831">
        <v>173</v>
      </c>
      <c r="K9" s="1832">
        <v>9.0052574046119403E-3</v>
      </c>
      <c r="L9" s="1833">
        <v>15478</v>
      </c>
      <c r="M9" s="1834">
        <v>0.80568424340221745</v>
      </c>
      <c r="N9" s="1831">
        <v>774</v>
      </c>
      <c r="O9" s="1832">
        <v>4.0289417521211804E-2</v>
      </c>
      <c r="P9" s="1831">
        <v>17</v>
      </c>
      <c r="Q9" s="1832">
        <v>8.8490968715839889E-4</v>
      </c>
      <c r="R9" s="1833">
        <v>684</v>
      </c>
      <c r="S9" s="1834">
        <v>3.5604601530373224E-2</v>
      </c>
      <c r="T9" s="1831">
        <v>19211</v>
      </c>
      <c r="U9" s="1832">
        <v>0.10443655578448374</v>
      </c>
    </row>
    <row r="10" spans="1:21">
      <c r="A10" s="122" t="s">
        <v>153</v>
      </c>
      <c r="B10" s="1831">
        <v>15</v>
      </c>
      <c r="C10" s="1832">
        <v>3.2894736842105261E-2</v>
      </c>
      <c r="D10" s="1833">
        <v>17</v>
      </c>
      <c r="E10" s="1834">
        <v>3.7280701754385963E-2</v>
      </c>
      <c r="F10" s="1831">
        <v>1</v>
      </c>
      <c r="G10" s="1832">
        <v>2.1929824561403508E-3</v>
      </c>
      <c r="H10" s="1833">
        <v>2</v>
      </c>
      <c r="I10" s="1834">
        <v>4.3859649122807015E-3</v>
      </c>
      <c r="J10" s="1831"/>
      <c r="K10" s="1832">
        <v>0</v>
      </c>
      <c r="L10" s="1833">
        <v>404</v>
      </c>
      <c r="M10" s="1834">
        <v>0.88596491228070173</v>
      </c>
      <c r="N10" s="1831">
        <v>8</v>
      </c>
      <c r="O10" s="1832">
        <v>1.7543859649122806E-2</v>
      </c>
      <c r="P10" s="1831">
        <v>1</v>
      </c>
      <c r="Q10" s="1832">
        <v>2.1929824561403508E-3</v>
      </c>
      <c r="R10" s="1833">
        <v>8</v>
      </c>
      <c r="S10" s="1834">
        <v>1.7543859649122806E-2</v>
      </c>
      <c r="T10" s="1831">
        <v>456</v>
      </c>
      <c r="U10" s="1832">
        <v>2.4789479692740924E-3</v>
      </c>
    </row>
    <row r="11" spans="1:21">
      <c r="A11" s="122" t="s">
        <v>152</v>
      </c>
      <c r="B11" s="1831">
        <v>2</v>
      </c>
      <c r="C11" s="1832">
        <v>5.4794520547945206E-3</v>
      </c>
      <c r="D11" s="1833">
        <v>11</v>
      </c>
      <c r="E11" s="1834">
        <v>3.0136986301369864E-2</v>
      </c>
      <c r="F11" s="1831">
        <v>2</v>
      </c>
      <c r="G11" s="1832">
        <v>5.4794520547945206E-3</v>
      </c>
      <c r="H11" s="1833">
        <v>1</v>
      </c>
      <c r="I11" s="1834">
        <v>2.7397260273972603E-3</v>
      </c>
      <c r="J11" s="1831"/>
      <c r="K11" s="1832">
        <v>0</v>
      </c>
      <c r="L11" s="1833">
        <v>324</v>
      </c>
      <c r="M11" s="1834">
        <v>0.88767123287671235</v>
      </c>
      <c r="N11" s="1831">
        <v>22</v>
      </c>
      <c r="O11" s="1832">
        <v>6.0273972602739728E-2</v>
      </c>
      <c r="P11" s="1831"/>
      <c r="Q11" s="1832">
        <v>0</v>
      </c>
      <c r="R11" s="1833">
        <v>3</v>
      </c>
      <c r="S11" s="1834">
        <v>8.21917808219178E-3</v>
      </c>
      <c r="T11" s="1831">
        <v>365</v>
      </c>
      <c r="U11" s="1832">
        <v>1.9842456333005343E-3</v>
      </c>
    </row>
    <row r="12" spans="1:21">
      <c r="A12" s="122" t="s">
        <v>151</v>
      </c>
      <c r="B12" s="1831">
        <v>2</v>
      </c>
      <c r="C12" s="1832">
        <v>9.6153846153846159E-3</v>
      </c>
      <c r="D12" s="1833">
        <v>7</v>
      </c>
      <c r="E12" s="1834">
        <v>3.3653846153846152E-2</v>
      </c>
      <c r="F12" s="1831"/>
      <c r="G12" s="1832">
        <v>0</v>
      </c>
      <c r="H12" s="1833"/>
      <c r="I12" s="1834">
        <v>0</v>
      </c>
      <c r="J12" s="1831">
        <v>1</v>
      </c>
      <c r="K12" s="1832">
        <v>4.807692307692308E-3</v>
      </c>
      <c r="L12" s="1833">
        <v>152</v>
      </c>
      <c r="M12" s="1834">
        <v>0.73076923076923073</v>
      </c>
      <c r="N12" s="1831">
        <v>45</v>
      </c>
      <c r="O12" s="1832">
        <v>0.21634615384615385</v>
      </c>
      <c r="P12" s="1831"/>
      <c r="Q12" s="1832">
        <v>0</v>
      </c>
      <c r="R12" s="1833">
        <v>1</v>
      </c>
      <c r="S12" s="1834">
        <v>4.807692307692308E-3</v>
      </c>
      <c r="T12" s="1831">
        <v>208</v>
      </c>
      <c r="U12" s="1832">
        <v>1.1307481965109896E-3</v>
      </c>
    </row>
    <row r="13" spans="1:21">
      <c r="A13" s="122" t="s">
        <v>150</v>
      </c>
      <c r="B13" s="1831">
        <v>3</v>
      </c>
      <c r="C13" s="1832">
        <v>1.507537688442211E-2</v>
      </c>
      <c r="D13" s="1833">
        <v>16</v>
      </c>
      <c r="E13" s="1834">
        <v>8.0402010050251257E-2</v>
      </c>
      <c r="F13" s="1831">
        <v>3</v>
      </c>
      <c r="G13" s="1832">
        <v>1.507537688442211E-2</v>
      </c>
      <c r="H13" s="1833">
        <v>1</v>
      </c>
      <c r="I13" s="1834">
        <v>5.0251256281407036E-3</v>
      </c>
      <c r="J13" s="1831"/>
      <c r="K13" s="1832">
        <v>0</v>
      </c>
      <c r="L13" s="1833">
        <v>163</v>
      </c>
      <c r="M13" s="1834">
        <v>0.81909547738693467</v>
      </c>
      <c r="N13" s="1831">
        <v>8</v>
      </c>
      <c r="O13" s="1832">
        <v>4.0201005025125629E-2</v>
      </c>
      <c r="P13" s="1831"/>
      <c r="Q13" s="1832">
        <v>0</v>
      </c>
      <c r="R13" s="1833">
        <v>5</v>
      </c>
      <c r="S13" s="1834">
        <v>2.5125628140703519E-2</v>
      </c>
      <c r="T13" s="1831">
        <v>199</v>
      </c>
      <c r="U13" s="1832">
        <v>1.0818215918542639E-3</v>
      </c>
    </row>
    <row r="14" spans="1:21">
      <c r="A14" s="122" t="s">
        <v>149</v>
      </c>
      <c r="B14" s="1831">
        <v>33</v>
      </c>
      <c r="C14" s="1832">
        <v>1.3585837793330589E-2</v>
      </c>
      <c r="D14" s="1833">
        <v>149</v>
      </c>
      <c r="E14" s="1834">
        <v>6.1342116097159324E-2</v>
      </c>
      <c r="F14" s="1831">
        <v>17</v>
      </c>
      <c r="G14" s="1832">
        <v>6.9987649238369698E-3</v>
      </c>
      <c r="H14" s="1833">
        <v>16</v>
      </c>
      <c r="I14" s="1834">
        <v>6.5870728694936188E-3</v>
      </c>
      <c r="J14" s="1831">
        <v>17</v>
      </c>
      <c r="K14" s="1832">
        <v>6.9987649238369698E-3</v>
      </c>
      <c r="L14" s="1833">
        <v>1789</v>
      </c>
      <c r="M14" s="1834">
        <v>0.73651708522025527</v>
      </c>
      <c r="N14" s="1831">
        <v>392</v>
      </c>
      <c r="O14" s="1832">
        <v>0.16138328530259366</v>
      </c>
      <c r="P14" s="1831">
        <v>1</v>
      </c>
      <c r="Q14" s="1832">
        <v>4.1169205434335118E-4</v>
      </c>
      <c r="R14" s="1833">
        <v>15</v>
      </c>
      <c r="S14" s="1834">
        <v>6.1753808151502679E-3</v>
      </c>
      <c r="T14" s="1831">
        <v>2429</v>
      </c>
      <c r="U14" s="1832">
        <v>1.3204746967909584E-2</v>
      </c>
    </row>
    <row r="15" spans="1:21">
      <c r="A15" s="122" t="s">
        <v>148</v>
      </c>
      <c r="B15" s="1831">
        <v>2</v>
      </c>
      <c r="C15" s="1832">
        <v>3.6101083032490976E-3</v>
      </c>
      <c r="D15" s="1833">
        <v>12</v>
      </c>
      <c r="E15" s="1834">
        <v>2.1660649819494584E-2</v>
      </c>
      <c r="F15" s="1831">
        <v>1</v>
      </c>
      <c r="G15" s="1832">
        <v>1.8050541516245488E-3</v>
      </c>
      <c r="H15" s="1833">
        <v>1</v>
      </c>
      <c r="I15" s="1834">
        <v>1.8050541516245488E-3</v>
      </c>
      <c r="J15" s="1831">
        <v>1</v>
      </c>
      <c r="K15" s="1832">
        <v>1.8050541516245488E-3</v>
      </c>
      <c r="L15" s="1833">
        <v>445</v>
      </c>
      <c r="M15" s="1834">
        <v>0.80324909747292417</v>
      </c>
      <c r="N15" s="1831">
        <v>85</v>
      </c>
      <c r="O15" s="1832">
        <v>0.15342960288808663</v>
      </c>
      <c r="P15" s="1831"/>
      <c r="Q15" s="1832">
        <v>0</v>
      </c>
      <c r="R15" s="1833">
        <v>7</v>
      </c>
      <c r="S15" s="1834">
        <v>1.263537906137184E-2</v>
      </c>
      <c r="T15" s="1831">
        <v>554</v>
      </c>
      <c r="U15" s="1832">
        <v>3.0117043310917699E-3</v>
      </c>
    </row>
    <row r="16" spans="1:21">
      <c r="A16" s="122" t="s">
        <v>147</v>
      </c>
      <c r="B16" s="1831">
        <v>2</v>
      </c>
      <c r="C16" s="1832">
        <v>6.7567567567567571E-3</v>
      </c>
      <c r="D16" s="1833">
        <v>8</v>
      </c>
      <c r="E16" s="1834">
        <v>2.7027027027027029E-2</v>
      </c>
      <c r="F16" s="1831">
        <v>2</v>
      </c>
      <c r="G16" s="1832">
        <v>6.7567567567567571E-3</v>
      </c>
      <c r="H16" s="1833"/>
      <c r="I16" s="1834">
        <v>0</v>
      </c>
      <c r="J16" s="1831"/>
      <c r="K16" s="1832">
        <v>0</v>
      </c>
      <c r="L16" s="1833">
        <v>256</v>
      </c>
      <c r="M16" s="1834">
        <v>0.86486486486486491</v>
      </c>
      <c r="N16" s="1831">
        <v>24</v>
      </c>
      <c r="O16" s="1832">
        <v>8.1081081081081086E-2</v>
      </c>
      <c r="P16" s="1831"/>
      <c r="Q16" s="1832">
        <v>0</v>
      </c>
      <c r="R16" s="1833">
        <v>4</v>
      </c>
      <c r="S16" s="1834">
        <v>1.3513513513513514E-2</v>
      </c>
      <c r="T16" s="1831">
        <v>296</v>
      </c>
      <c r="U16" s="1832">
        <v>1.6091416642656389E-3</v>
      </c>
    </row>
    <row r="17" spans="1:21">
      <c r="A17" s="122" t="s">
        <v>146</v>
      </c>
      <c r="B17" s="1831">
        <v>2</v>
      </c>
      <c r="C17" s="1832">
        <v>3.1201248049921998E-3</v>
      </c>
      <c r="D17" s="1833">
        <v>29</v>
      </c>
      <c r="E17" s="1834">
        <v>4.5241809672386897E-2</v>
      </c>
      <c r="F17" s="1831">
        <v>6</v>
      </c>
      <c r="G17" s="1832">
        <v>9.3603744149765994E-3</v>
      </c>
      <c r="H17" s="1833">
        <v>1</v>
      </c>
      <c r="I17" s="1834">
        <v>1.5600624024960999E-3</v>
      </c>
      <c r="J17" s="1831">
        <v>3</v>
      </c>
      <c r="K17" s="1832">
        <v>4.6801872074882997E-3</v>
      </c>
      <c r="L17" s="1833">
        <v>484</v>
      </c>
      <c r="M17" s="1834">
        <v>0.75507020280811232</v>
      </c>
      <c r="N17" s="1831">
        <v>109</v>
      </c>
      <c r="O17" s="1832">
        <v>0.17004680187207488</v>
      </c>
      <c r="P17" s="1831">
        <v>2</v>
      </c>
      <c r="Q17" s="1832">
        <v>3.1201248049921998E-3</v>
      </c>
      <c r="R17" s="1833">
        <v>5</v>
      </c>
      <c r="S17" s="1834">
        <v>7.8003120124804995E-3</v>
      </c>
      <c r="T17" s="1831">
        <v>641</v>
      </c>
      <c r="U17" s="1832">
        <v>3.4846615094401164E-3</v>
      </c>
    </row>
    <row r="18" spans="1:21">
      <c r="A18" s="122" t="s">
        <v>145</v>
      </c>
      <c r="B18" s="1831">
        <v>3</v>
      </c>
      <c r="C18" s="1832">
        <v>4.9668874172185433E-3</v>
      </c>
      <c r="D18" s="1833">
        <v>17</v>
      </c>
      <c r="E18" s="1834">
        <v>2.8145695364238412E-2</v>
      </c>
      <c r="F18" s="1831"/>
      <c r="G18" s="1832">
        <v>0</v>
      </c>
      <c r="H18" s="1833">
        <v>2</v>
      </c>
      <c r="I18" s="1834">
        <v>3.3112582781456954E-3</v>
      </c>
      <c r="J18" s="1831">
        <v>4</v>
      </c>
      <c r="K18" s="1832">
        <v>6.6225165562913907E-3</v>
      </c>
      <c r="L18" s="1833">
        <v>546</v>
      </c>
      <c r="M18" s="1834">
        <v>0.90397350993377479</v>
      </c>
      <c r="N18" s="1831">
        <v>22</v>
      </c>
      <c r="O18" s="1832">
        <v>3.6423841059602648E-2</v>
      </c>
      <c r="P18" s="1831"/>
      <c r="Q18" s="1832">
        <v>0</v>
      </c>
      <c r="R18" s="1833">
        <v>10</v>
      </c>
      <c r="S18" s="1834">
        <v>1.6556291390728478E-2</v>
      </c>
      <c r="T18" s="1831">
        <v>604</v>
      </c>
      <c r="U18" s="1832">
        <v>3.2835188014069118E-3</v>
      </c>
    </row>
    <row r="19" spans="1:21">
      <c r="A19" s="122" t="s">
        <v>144</v>
      </c>
      <c r="B19" s="1831"/>
      <c r="C19" s="1832">
        <v>0</v>
      </c>
      <c r="D19" s="1833">
        <v>6</v>
      </c>
      <c r="E19" s="1834">
        <v>7.407407407407407E-2</v>
      </c>
      <c r="F19" s="1831">
        <v>1</v>
      </c>
      <c r="G19" s="1832">
        <v>1.2345679012345678E-2</v>
      </c>
      <c r="H19" s="1833"/>
      <c r="I19" s="1834">
        <v>0</v>
      </c>
      <c r="J19" s="1831"/>
      <c r="K19" s="1832">
        <v>0</v>
      </c>
      <c r="L19" s="1833">
        <v>58</v>
      </c>
      <c r="M19" s="1834">
        <v>0.71604938271604934</v>
      </c>
      <c r="N19" s="1831">
        <v>16</v>
      </c>
      <c r="O19" s="1832">
        <v>0.19753086419753085</v>
      </c>
      <c r="P19" s="1831"/>
      <c r="Q19" s="1832">
        <v>0</v>
      </c>
      <c r="R19" s="1833"/>
      <c r="S19" s="1834">
        <v>0</v>
      </c>
      <c r="T19" s="1831">
        <v>81</v>
      </c>
      <c r="U19" s="1832">
        <v>4.4033944191052953E-4</v>
      </c>
    </row>
    <row r="20" spans="1:21">
      <c r="A20" s="122" t="s">
        <v>143</v>
      </c>
      <c r="B20" s="1831"/>
      <c r="C20" s="1832">
        <v>0</v>
      </c>
      <c r="D20" s="1833">
        <v>2</v>
      </c>
      <c r="E20" s="1834">
        <v>1.9417475728155338E-2</v>
      </c>
      <c r="F20" s="1831"/>
      <c r="G20" s="1832">
        <v>0</v>
      </c>
      <c r="H20" s="1833"/>
      <c r="I20" s="1834">
        <v>0</v>
      </c>
      <c r="J20" s="1831"/>
      <c r="K20" s="1832">
        <v>0</v>
      </c>
      <c r="L20" s="1833">
        <v>86</v>
      </c>
      <c r="M20" s="1834">
        <v>0.83495145631067957</v>
      </c>
      <c r="N20" s="1831">
        <v>14</v>
      </c>
      <c r="O20" s="1832">
        <v>0.13592233009708737</v>
      </c>
      <c r="P20" s="1831"/>
      <c r="Q20" s="1832">
        <v>0</v>
      </c>
      <c r="R20" s="1833">
        <v>1</v>
      </c>
      <c r="S20" s="1834">
        <v>9.7087378640776691E-3</v>
      </c>
      <c r="T20" s="1831">
        <v>103</v>
      </c>
      <c r="U20" s="1832">
        <v>5.5993780884919188E-4</v>
      </c>
    </row>
    <row r="21" spans="1:21">
      <c r="A21" s="122" t="s">
        <v>142</v>
      </c>
      <c r="B21" s="1831">
        <v>244</v>
      </c>
      <c r="C21" s="1832">
        <v>5.0658140597101692E-3</v>
      </c>
      <c r="D21" s="1833">
        <v>7806</v>
      </c>
      <c r="E21" s="1834">
        <v>0.16206452684466222</v>
      </c>
      <c r="F21" s="1831">
        <v>2213</v>
      </c>
      <c r="G21" s="1832">
        <v>4.5945272598928708E-2</v>
      </c>
      <c r="H21" s="1833">
        <v>481</v>
      </c>
      <c r="I21" s="1834">
        <v>9.9862973881991446E-3</v>
      </c>
      <c r="J21" s="1831">
        <v>908</v>
      </c>
      <c r="K21" s="1832">
        <v>1.8851471992691941E-2</v>
      </c>
      <c r="L21" s="1833">
        <v>33487</v>
      </c>
      <c r="M21" s="1834">
        <v>0.69524145662915748</v>
      </c>
      <c r="N21" s="1831">
        <v>1127</v>
      </c>
      <c r="O21" s="1832">
        <v>2.3398247726612132E-2</v>
      </c>
      <c r="P21" s="1831">
        <v>57</v>
      </c>
      <c r="Q21" s="1832">
        <v>1.1834073828011461E-3</v>
      </c>
      <c r="R21" s="1833">
        <v>1843</v>
      </c>
      <c r="S21" s="1834">
        <v>3.8263505377237057E-2</v>
      </c>
      <c r="T21" s="1831">
        <v>48166</v>
      </c>
      <c r="U21" s="1832">
        <v>0.2618443155439823</v>
      </c>
    </row>
    <row r="22" spans="1:21">
      <c r="A22" s="122" t="s">
        <v>141</v>
      </c>
      <c r="B22" s="1831">
        <v>168</v>
      </c>
      <c r="C22" s="1832">
        <v>0.37333333333333335</v>
      </c>
      <c r="D22" s="1833">
        <v>17</v>
      </c>
      <c r="E22" s="1834">
        <v>3.7777777777777778E-2</v>
      </c>
      <c r="F22" s="1831"/>
      <c r="G22" s="1832">
        <v>0</v>
      </c>
      <c r="H22" s="1833">
        <v>1</v>
      </c>
      <c r="I22" s="1834">
        <v>2.2222222222222222E-3</v>
      </c>
      <c r="J22" s="1831"/>
      <c r="K22" s="1832">
        <v>0</v>
      </c>
      <c r="L22" s="1833">
        <v>256</v>
      </c>
      <c r="M22" s="1834">
        <v>0.56888888888888889</v>
      </c>
      <c r="N22" s="1831">
        <v>3</v>
      </c>
      <c r="O22" s="1832">
        <v>6.6666666666666671E-3</v>
      </c>
      <c r="P22" s="1831"/>
      <c r="Q22" s="1832">
        <v>0</v>
      </c>
      <c r="R22" s="1833">
        <v>5</v>
      </c>
      <c r="S22" s="1834">
        <v>1.1111111111111112E-2</v>
      </c>
      <c r="T22" s="1831">
        <v>450</v>
      </c>
      <c r="U22" s="1832">
        <v>2.4463302328362755E-3</v>
      </c>
    </row>
    <row r="23" spans="1:21">
      <c r="A23" s="122" t="s">
        <v>140</v>
      </c>
      <c r="B23" s="1831">
        <v>9</v>
      </c>
      <c r="C23" s="1832">
        <v>5.8252427184466021E-3</v>
      </c>
      <c r="D23" s="1833">
        <v>90</v>
      </c>
      <c r="E23" s="1834">
        <v>5.8252427184466021E-2</v>
      </c>
      <c r="F23" s="1831">
        <v>11</v>
      </c>
      <c r="G23" s="1832">
        <v>7.119741100323625E-3</v>
      </c>
      <c r="H23" s="1833">
        <v>7</v>
      </c>
      <c r="I23" s="1834">
        <v>4.5307443365695792E-3</v>
      </c>
      <c r="J23" s="1831">
        <v>6</v>
      </c>
      <c r="K23" s="1832">
        <v>3.8834951456310678E-3</v>
      </c>
      <c r="L23" s="1833">
        <v>1195</v>
      </c>
      <c r="M23" s="1834">
        <v>0.77346278317152106</v>
      </c>
      <c r="N23" s="1831">
        <v>206</v>
      </c>
      <c r="O23" s="1832">
        <v>0.13333333333333333</v>
      </c>
      <c r="P23" s="1831">
        <v>12</v>
      </c>
      <c r="Q23" s="1832">
        <v>7.7669902912621356E-3</v>
      </c>
      <c r="R23" s="1833">
        <v>9</v>
      </c>
      <c r="S23" s="1834">
        <v>5.8252427184466021E-3</v>
      </c>
      <c r="T23" s="1831">
        <v>1545</v>
      </c>
      <c r="U23" s="1832">
        <v>8.3990671327378776E-3</v>
      </c>
    </row>
    <row r="24" spans="1:21">
      <c r="A24" s="122" t="s">
        <v>139</v>
      </c>
      <c r="B24" s="1831">
        <v>17</v>
      </c>
      <c r="C24" s="1832">
        <v>1.4744145706851692E-2</v>
      </c>
      <c r="D24" s="1833">
        <v>33</v>
      </c>
      <c r="E24" s="1834">
        <v>2.8620988725065046E-2</v>
      </c>
      <c r="F24" s="1831">
        <v>3</v>
      </c>
      <c r="G24" s="1832">
        <v>2.6019080659150044E-3</v>
      </c>
      <c r="H24" s="1833">
        <v>4</v>
      </c>
      <c r="I24" s="1834">
        <v>3.469210754553339E-3</v>
      </c>
      <c r="J24" s="1831">
        <v>5</v>
      </c>
      <c r="K24" s="1832">
        <v>4.3365134431916736E-3</v>
      </c>
      <c r="L24" s="1833">
        <v>866</v>
      </c>
      <c r="M24" s="1834">
        <v>0.75108412836079796</v>
      </c>
      <c r="N24" s="1831">
        <v>219</v>
      </c>
      <c r="O24" s="1832">
        <v>0.18993928881179531</v>
      </c>
      <c r="P24" s="1831"/>
      <c r="Q24" s="1832">
        <v>0</v>
      </c>
      <c r="R24" s="1833">
        <v>6</v>
      </c>
      <c r="S24" s="1834">
        <v>5.2038161318300087E-3</v>
      </c>
      <c r="T24" s="1831">
        <v>1153</v>
      </c>
      <c r="U24" s="1832">
        <v>6.2680416854671676E-3</v>
      </c>
    </row>
    <row r="25" spans="1:21">
      <c r="A25" s="122" t="s">
        <v>911</v>
      </c>
      <c r="B25" s="1831">
        <v>2</v>
      </c>
      <c r="C25" s="1832">
        <v>1.0741138560687433E-3</v>
      </c>
      <c r="D25" s="1833">
        <v>228</v>
      </c>
      <c r="E25" s="1834">
        <v>0.12244897959183673</v>
      </c>
      <c r="F25" s="1831">
        <v>19</v>
      </c>
      <c r="G25" s="1832">
        <v>1.020408163265306E-2</v>
      </c>
      <c r="H25" s="1833"/>
      <c r="I25" s="1834">
        <v>0</v>
      </c>
      <c r="J25" s="1831">
        <v>14</v>
      </c>
      <c r="K25" s="1832">
        <v>7.5187969924812026E-3</v>
      </c>
      <c r="L25" s="1833">
        <v>1490</v>
      </c>
      <c r="M25" s="1834">
        <v>0.8002148227712137</v>
      </c>
      <c r="N25" s="1831">
        <v>52</v>
      </c>
      <c r="O25" s="1832">
        <v>2.7926960257787327E-2</v>
      </c>
      <c r="P25" s="1831"/>
      <c r="Q25" s="1832">
        <v>0</v>
      </c>
      <c r="R25" s="1833">
        <v>57</v>
      </c>
      <c r="S25" s="1834">
        <v>3.0612244897959183E-2</v>
      </c>
      <c r="T25" s="1831">
        <v>1862</v>
      </c>
      <c r="U25" s="1832">
        <v>1.0122370874535876E-2</v>
      </c>
    </row>
    <row r="26" spans="1:21">
      <c r="A26" s="122" t="s">
        <v>137</v>
      </c>
      <c r="B26" s="1831">
        <v>12</v>
      </c>
      <c r="C26" s="1832">
        <v>5.7581573896353169E-3</v>
      </c>
      <c r="D26" s="1833">
        <v>219</v>
      </c>
      <c r="E26" s="1834">
        <v>0.10508637236084453</v>
      </c>
      <c r="F26" s="1831">
        <v>13</v>
      </c>
      <c r="G26" s="1832">
        <v>6.2380038387715928E-3</v>
      </c>
      <c r="H26" s="1833">
        <v>11</v>
      </c>
      <c r="I26" s="1834">
        <v>5.2783109404990402E-3</v>
      </c>
      <c r="J26" s="1831">
        <v>15</v>
      </c>
      <c r="K26" s="1832">
        <v>7.1976967370441462E-3</v>
      </c>
      <c r="L26" s="1833">
        <v>1681</v>
      </c>
      <c r="M26" s="1834">
        <v>0.80662188099808063</v>
      </c>
      <c r="N26" s="1831">
        <v>71</v>
      </c>
      <c r="O26" s="1832">
        <v>3.4069097888675626E-2</v>
      </c>
      <c r="P26" s="1831">
        <v>1</v>
      </c>
      <c r="Q26" s="1832">
        <v>4.7984644913627637E-4</v>
      </c>
      <c r="R26" s="1833">
        <v>61</v>
      </c>
      <c r="S26" s="1834">
        <v>2.927063339731286E-2</v>
      </c>
      <c r="T26" s="1831">
        <v>2084</v>
      </c>
      <c r="U26" s="1832">
        <v>1.1329227122735106E-2</v>
      </c>
    </row>
    <row r="27" spans="1:21">
      <c r="A27" s="122" t="s">
        <v>910</v>
      </c>
      <c r="B27" s="1831">
        <v>24</v>
      </c>
      <c r="C27" s="1832">
        <v>4.1811846689895474E-2</v>
      </c>
      <c r="D27" s="1833">
        <v>28</v>
      </c>
      <c r="E27" s="1834">
        <v>4.878048780487805E-2</v>
      </c>
      <c r="F27" s="1831">
        <v>5</v>
      </c>
      <c r="G27" s="1832">
        <v>8.7108013937282226E-3</v>
      </c>
      <c r="H27" s="1833">
        <v>1</v>
      </c>
      <c r="I27" s="1834">
        <v>1.7421602787456446E-3</v>
      </c>
      <c r="J27" s="1831">
        <v>2</v>
      </c>
      <c r="K27" s="1832">
        <v>3.4843205574912892E-3</v>
      </c>
      <c r="L27" s="1833">
        <v>488</v>
      </c>
      <c r="M27" s="1834">
        <v>0.85017421602787457</v>
      </c>
      <c r="N27" s="1831">
        <v>13</v>
      </c>
      <c r="O27" s="1832">
        <v>2.2648083623693381E-2</v>
      </c>
      <c r="P27" s="1831"/>
      <c r="Q27" s="1832">
        <v>0</v>
      </c>
      <c r="R27" s="1833">
        <v>13</v>
      </c>
      <c r="S27" s="1834">
        <v>2.2648083623693381E-2</v>
      </c>
      <c r="T27" s="1831">
        <v>574</v>
      </c>
      <c r="U27" s="1832">
        <v>3.1204301192178266E-3</v>
      </c>
    </row>
    <row r="28" spans="1:21">
      <c r="A28" s="122" t="s">
        <v>27</v>
      </c>
      <c r="B28" s="1831">
        <v>151</v>
      </c>
      <c r="C28" s="1832">
        <v>4.8272114062849654E-3</v>
      </c>
      <c r="D28" s="1833">
        <v>3628</v>
      </c>
      <c r="E28" s="1834">
        <v>0.11598094690067454</v>
      </c>
      <c r="F28" s="1831">
        <v>435</v>
      </c>
      <c r="G28" s="1832">
        <v>1.3906205044595761E-2</v>
      </c>
      <c r="H28" s="1833">
        <v>246</v>
      </c>
      <c r="I28" s="1834">
        <v>7.8641987148748444E-3</v>
      </c>
      <c r="J28" s="1831">
        <v>232</v>
      </c>
      <c r="K28" s="1832">
        <v>7.4166426904510724E-3</v>
      </c>
      <c r="L28" s="1833">
        <v>24952</v>
      </c>
      <c r="M28" s="1834">
        <v>0.79767270867299633</v>
      </c>
      <c r="N28" s="1831">
        <v>593</v>
      </c>
      <c r="O28" s="1832">
        <v>1.8957194463092613E-2</v>
      </c>
      <c r="P28" s="1831">
        <v>66</v>
      </c>
      <c r="Q28" s="1832">
        <v>2.109906972283495E-3</v>
      </c>
      <c r="R28" s="1833">
        <v>978</v>
      </c>
      <c r="S28" s="1834">
        <v>3.1264985134746334E-2</v>
      </c>
      <c r="T28" s="1831">
        <v>31281</v>
      </c>
      <c r="U28" s="1832">
        <v>0.17005256891855894</v>
      </c>
    </row>
    <row r="29" spans="1:21">
      <c r="A29" s="122" t="s">
        <v>909</v>
      </c>
      <c r="B29" s="1831">
        <v>9</v>
      </c>
      <c r="C29" s="1832">
        <v>5.0476724621424567E-3</v>
      </c>
      <c r="D29" s="1833">
        <v>180</v>
      </c>
      <c r="E29" s="1834">
        <v>0.10095344924284913</v>
      </c>
      <c r="F29" s="1831">
        <v>22</v>
      </c>
      <c r="G29" s="1832">
        <v>1.2338754907459339E-2</v>
      </c>
      <c r="H29" s="1833"/>
      <c r="I29" s="1834">
        <v>0</v>
      </c>
      <c r="J29" s="1831">
        <v>8</v>
      </c>
      <c r="K29" s="1832">
        <v>4.4868199663488503E-3</v>
      </c>
      <c r="L29" s="1833">
        <v>1464</v>
      </c>
      <c r="M29" s="1834">
        <v>0.82108805384183958</v>
      </c>
      <c r="N29" s="1831">
        <v>55</v>
      </c>
      <c r="O29" s="1832">
        <v>3.0846887268648347E-2</v>
      </c>
      <c r="P29" s="1831">
        <v>3</v>
      </c>
      <c r="Q29" s="1832">
        <v>1.6825574873808188E-3</v>
      </c>
      <c r="R29" s="1833">
        <v>42</v>
      </c>
      <c r="S29" s="1834">
        <v>2.3555804823331465E-2</v>
      </c>
      <c r="T29" s="1831">
        <v>1783</v>
      </c>
      <c r="U29" s="1832">
        <v>9.6929040114379535E-3</v>
      </c>
    </row>
    <row r="30" spans="1:21">
      <c r="A30" s="122" t="s">
        <v>57</v>
      </c>
      <c r="B30" s="1831">
        <v>44</v>
      </c>
      <c r="C30" s="1832">
        <v>6.1641916503222191E-3</v>
      </c>
      <c r="D30" s="1833">
        <v>719</v>
      </c>
      <c r="E30" s="1834">
        <v>0.10072849537685626</v>
      </c>
      <c r="F30" s="1831">
        <v>86</v>
      </c>
      <c r="G30" s="1832">
        <v>1.2048192771084338E-2</v>
      </c>
      <c r="H30" s="1833">
        <v>82</v>
      </c>
      <c r="I30" s="1834">
        <v>1.1487811711964136E-2</v>
      </c>
      <c r="J30" s="1831">
        <v>53</v>
      </c>
      <c r="K30" s="1832">
        <v>7.4250490333426728E-3</v>
      </c>
      <c r="L30" s="1833">
        <v>5760</v>
      </c>
      <c r="M30" s="1834">
        <v>0.80694872513309046</v>
      </c>
      <c r="N30" s="1831">
        <v>171</v>
      </c>
      <c r="O30" s="1832">
        <v>2.3956290277388624E-2</v>
      </c>
      <c r="P30" s="1831">
        <v>23</v>
      </c>
      <c r="Q30" s="1832">
        <v>3.2221910899411601E-3</v>
      </c>
      <c r="R30" s="1833">
        <v>200</v>
      </c>
      <c r="S30" s="1834">
        <v>2.8019052956010086E-2</v>
      </c>
      <c r="T30" s="1831">
        <v>7138</v>
      </c>
      <c r="U30" s="1832">
        <v>3.8804233782189626E-2</v>
      </c>
    </row>
    <row r="31" spans="1:21">
      <c r="A31" s="122" t="s">
        <v>134</v>
      </c>
      <c r="B31" s="1831"/>
      <c r="C31" s="1832">
        <v>0</v>
      </c>
      <c r="D31" s="1833">
        <v>2</v>
      </c>
      <c r="E31" s="1834">
        <v>1.6528925619834711E-2</v>
      </c>
      <c r="F31" s="1831"/>
      <c r="G31" s="1832">
        <v>0</v>
      </c>
      <c r="H31" s="1833">
        <v>2</v>
      </c>
      <c r="I31" s="1834">
        <v>1.6528925619834711E-2</v>
      </c>
      <c r="J31" s="1831">
        <v>1</v>
      </c>
      <c r="K31" s="1832">
        <v>8.2644628099173556E-3</v>
      </c>
      <c r="L31" s="1833">
        <v>84</v>
      </c>
      <c r="M31" s="1834">
        <v>0.69421487603305787</v>
      </c>
      <c r="N31" s="1831">
        <v>30</v>
      </c>
      <c r="O31" s="1832">
        <v>0.24793388429752067</v>
      </c>
      <c r="P31" s="1831"/>
      <c r="Q31" s="1832">
        <v>0</v>
      </c>
      <c r="R31" s="1833">
        <v>2</v>
      </c>
      <c r="S31" s="1834">
        <v>1.6528925619834711E-2</v>
      </c>
      <c r="T31" s="1831">
        <v>121</v>
      </c>
      <c r="U31" s="1832">
        <v>6.5779101816264296E-4</v>
      </c>
    </row>
    <row r="32" spans="1:21">
      <c r="A32" s="122" t="s">
        <v>133</v>
      </c>
      <c r="B32" s="1831">
        <v>34</v>
      </c>
      <c r="C32" s="1832">
        <v>3.1805425631431243E-3</v>
      </c>
      <c r="D32" s="1833">
        <v>1530</v>
      </c>
      <c r="E32" s="1834">
        <v>0.1431244153414406</v>
      </c>
      <c r="F32" s="1831">
        <v>159</v>
      </c>
      <c r="G32" s="1832">
        <v>1.4873713751169318E-2</v>
      </c>
      <c r="H32" s="1833">
        <v>33</v>
      </c>
      <c r="I32" s="1834">
        <v>3.086997193638915E-3</v>
      </c>
      <c r="J32" s="1831">
        <v>120</v>
      </c>
      <c r="K32" s="1832">
        <v>1.1225444340505144E-2</v>
      </c>
      <c r="L32" s="1833">
        <v>8001</v>
      </c>
      <c r="M32" s="1834">
        <v>0.74845650140318054</v>
      </c>
      <c r="N32" s="1831">
        <v>444</v>
      </c>
      <c r="O32" s="1832">
        <v>4.1534144059869035E-2</v>
      </c>
      <c r="P32" s="1831">
        <v>32</v>
      </c>
      <c r="Q32" s="1832">
        <v>2.9934518241347052E-3</v>
      </c>
      <c r="R32" s="1833">
        <v>337</v>
      </c>
      <c r="S32" s="1834">
        <v>3.1524789522918616E-2</v>
      </c>
      <c r="T32" s="1831">
        <v>10690</v>
      </c>
      <c r="U32" s="1832">
        <v>5.8113933753377298E-2</v>
      </c>
    </row>
    <row r="33" spans="1:21">
      <c r="A33" s="122" t="s">
        <v>898</v>
      </c>
      <c r="B33" s="1831">
        <v>377</v>
      </c>
      <c r="C33" s="1832">
        <v>1.3453714938262794E-2</v>
      </c>
      <c r="D33" s="1833">
        <v>3054</v>
      </c>
      <c r="E33" s="1834">
        <v>0.10898579687388481</v>
      </c>
      <c r="F33" s="1831">
        <v>793</v>
      </c>
      <c r="G33" s="1832">
        <v>2.8299193490828635E-2</v>
      </c>
      <c r="H33" s="1833">
        <v>271</v>
      </c>
      <c r="I33" s="1834">
        <v>9.6709728070801509E-3</v>
      </c>
      <c r="J33" s="1831">
        <v>840</v>
      </c>
      <c r="K33" s="1832">
        <v>2.9976447077296409E-2</v>
      </c>
      <c r="L33" s="1833">
        <v>20005</v>
      </c>
      <c r="M33" s="1834">
        <v>0.71390336164442225</v>
      </c>
      <c r="N33" s="1831">
        <v>1358</v>
      </c>
      <c r="O33" s="1832">
        <v>4.8461922774962529E-2</v>
      </c>
      <c r="P33" s="1831">
        <v>187</v>
      </c>
      <c r="Q33" s="1832">
        <v>6.6733280993505105E-3</v>
      </c>
      <c r="R33" s="1833">
        <v>1137</v>
      </c>
      <c r="S33" s="1834">
        <v>4.0575262293911923E-2</v>
      </c>
      <c r="T33" s="1831">
        <v>28022</v>
      </c>
      <c r="U33" s="1832">
        <v>0.15233570174341801</v>
      </c>
    </row>
    <row r="34" spans="1:21">
      <c r="A34" s="122" t="s">
        <v>897</v>
      </c>
      <c r="B34" s="1831">
        <v>3</v>
      </c>
      <c r="C34" s="1832">
        <v>5.4515718698891513E-4</v>
      </c>
      <c r="D34" s="1833">
        <v>250</v>
      </c>
      <c r="E34" s="1834">
        <v>4.5429765582409597E-2</v>
      </c>
      <c r="F34" s="1831">
        <v>203</v>
      </c>
      <c r="G34" s="1832">
        <v>3.6888969652916589E-2</v>
      </c>
      <c r="H34" s="1833">
        <v>16</v>
      </c>
      <c r="I34" s="1834">
        <v>2.9075049972742142E-3</v>
      </c>
      <c r="J34" s="1831">
        <v>62</v>
      </c>
      <c r="K34" s="1832">
        <v>1.126658186443758E-2</v>
      </c>
      <c r="L34" s="1833">
        <v>295</v>
      </c>
      <c r="M34" s="1834">
        <v>5.360712338724332E-2</v>
      </c>
      <c r="N34" s="1831">
        <v>130</v>
      </c>
      <c r="O34" s="1832">
        <v>2.362347810285299E-2</v>
      </c>
      <c r="P34" s="1831">
        <v>4516</v>
      </c>
      <c r="Q34" s="1832">
        <v>0.82064328548064691</v>
      </c>
      <c r="R34" s="1833">
        <v>28</v>
      </c>
      <c r="S34" s="1834">
        <v>5.0881337452298742E-3</v>
      </c>
      <c r="T34" s="1831">
        <v>5503</v>
      </c>
      <c r="U34" s="1832">
        <v>2.9915900602884495E-2</v>
      </c>
    </row>
    <row r="35" spans="1:21">
      <c r="A35" s="122" t="s">
        <v>896</v>
      </c>
      <c r="B35" s="1831">
        <v>159</v>
      </c>
      <c r="C35" s="1832">
        <v>1.3251104258688223E-2</v>
      </c>
      <c r="D35" s="1833">
        <v>706</v>
      </c>
      <c r="E35" s="1834">
        <v>5.8838236519709979E-2</v>
      </c>
      <c r="F35" s="1831">
        <v>138</v>
      </c>
      <c r="G35" s="1832">
        <v>1.15009584132011E-2</v>
      </c>
      <c r="H35" s="1833">
        <v>33</v>
      </c>
      <c r="I35" s="1834">
        <v>2.7502291857654806E-3</v>
      </c>
      <c r="J35" s="1831">
        <v>74</v>
      </c>
      <c r="K35" s="1832">
        <v>6.1671805983831984E-3</v>
      </c>
      <c r="L35" s="1833">
        <v>9999</v>
      </c>
      <c r="M35" s="1834">
        <v>0.83331944328694063</v>
      </c>
      <c r="N35" s="1831">
        <v>595</v>
      </c>
      <c r="O35" s="1832">
        <v>4.9587465622135181E-2</v>
      </c>
      <c r="P35" s="1831">
        <v>78</v>
      </c>
      <c r="Q35" s="1832">
        <v>6.5005417118093175E-3</v>
      </c>
      <c r="R35" s="1833">
        <v>217</v>
      </c>
      <c r="S35" s="1834">
        <v>1.8084840403366949E-2</v>
      </c>
      <c r="T35" s="1831">
        <v>11999</v>
      </c>
      <c r="U35" s="1832">
        <v>6.523003658622771E-2</v>
      </c>
    </row>
    <row r="36" spans="1:21">
      <c r="A36" s="122"/>
      <c r="B36" s="1831"/>
      <c r="C36" s="1832"/>
      <c r="D36" s="1833"/>
      <c r="E36" s="1834"/>
      <c r="F36" s="1831"/>
      <c r="G36" s="1832"/>
      <c r="H36" s="1833"/>
      <c r="I36" s="1834"/>
      <c r="J36" s="1831"/>
      <c r="K36" s="1832"/>
      <c r="L36" s="1833"/>
      <c r="M36" s="1834"/>
      <c r="N36" s="1831"/>
      <c r="O36" s="1832"/>
      <c r="P36" s="1831"/>
      <c r="Q36" s="1832"/>
      <c r="R36" s="1830"/>
      <c r="S36" s="1834"/>
      <c r="T36" s="1831"/>
      <c r="U36" s="1832"/>
    </row>
    <row r="37" spans="1:21">
      <c r="A37" s="1835" t="s">
        <v>9</v>
      </c>
      <c r="B37" s="1836">
        <v>1418</v>
      </c>
      <c r="C37" s="1837">
        <v>7.7086583781374183E-3</v>
      </c>
      <c r="D37" s="1838">
        <v>20841</v>
      </c>
      <c r="E37" s="1839">
        <v>0.11329770751675736</v>
      </c>
      <c r="F37" s="1836">
        <v>4557</v>
      </c>
      <c r="G37" s="1837">
        <v>2.4773170824522014E-2</v>
      </c>
      <c r="H37" s="1838">
        <v>1328</v>
      </c>
      <c r="I37" s="1839">
        <v>7.2193923315701635E-3</v>
      </c>
      <c r="J37" s="1836">
        <v>2588</v>
      </c>
      <c r="K37" s="1837">
        <v>1.4069116983511733E-2</v>
      </c>
      <c r="L37" s="1838">
        <v>135430</v>
      </c>
      <c r="M37" s="1839">
        <v>0.73623667429559281</v>
      </c>
      <c r="N37" s="1836">
        <v>6994</v>
      </c>
      <c r="O37" s="1837">
        <v>3.8021408107682023E-2</v>
      </c>
      <c r="P37" s="1836">
        <v>5002</v>
      </c>
      <c r="Q37" s="1837">
        <v>2.7192319610326775E-2</v>
      </c>
      <c r="R37" s="1838">
        <v>5791</v>
      </c>
      <c r="S37" s="1839">
        <v>3.1481551951899708E-2</v>
      </c>
      <c r="T37" s="1836">
        <v>183949</v>
      </c>
      <c r="U37" s="1837">
        <v>1</v>
      </c>
    </row>
    <row r="38" spans="1:21">
      <c r="A38" s="1840"/>
      <c r="B38" s="1841"/>
      <c r="C38" s="1781"/>
      <c r="D38" s="1841"/>
      <c r="E38" s="1781"/>
      <c r="F38" s="1841"/>
      <c r="G38" s="1781"/>
      <c r="H38" s="1841"/>
      <c r="I38" s="1781"/>
      <c r="J38" s="1841"/>
      <c r="K38" s="1781"/>
      <c r="L38" s="1781"/>
      <c r="M38" s="1841"/>
      <c r="N38" s="1781"/>
      <c r="O38" s="1841"/>
      <c r="P38" s="1781"/>
      <c r="Q38" s="1842"/>
      <c r="R38" s="1781"/>
      <c r="S38" s="1841"/>
      <c r="T38" s="1781"/>
      <c r="U38" s="1840"/>
    </row>
    <row r="39" spans="1:21">
      <c r="A39" s="1820" t="s">
        <v>908</v>
      </c>
      <c r="B39" s="1820"/>
      <c r="C39" s="1820"/>
      <c r="D39" s="1820"/>
      <c r="E39" s="1820"/>
      <c r="F39" s="1820"/>
      <c r="G39" s="1820"/>
      <c r="H39" s="1820"/>
      <c r="I39" s="1820"/>
      <c r="J39" s="1820"/>
      <c r="K39" s="1820"/>
      <c r="L39" s="1820"/>
      <c r="M39" s="1820"/>
      <c r="N39" s="1820"/>
      <c r="O39" s="1820"/>
      <c r="P39" s="1820"/>
      <c r="Q39" s="1820"/>
      <c r="R39" s="1820"/>
      <c r="S39" s="1820"/>
      <c r="T39" s="1820"/>
      <c r="U39" s="1820"/>
    </row>
    <row r="40" spans="1:21">
      <c r="A40" s="1820"/>
      <c r="B40" s="1820"/>
      <c r="C40" s="1820"/>
      <c r="D40" s="1820"/>
      <c r="E40" s="1820"/>
      <c r="F40" s="1820"/>
      <c r="G40" s="1820"/>
      <c r="H40" s="1820"/>
      <c r="I40" s="1820"/>
      <c r="J40" s="1820"/>
      <c r="K40" s="1820"/>
      <c r="L40" s="1820"/>
      <c r="M40" s="1820"/>
      <c r="N40" s="1820"/>
      <c r="O40" s="1820"/>
      <c r="P40" s="1820"/>
      <c r="Q40" s="1820"/>
      <c r="R40" s="1820"/>
      <c r="S40" s="1820"/>
      <c r="T40" s="1820"/>
      <c r="U40" s="1820"/>
    </row>
    <row r="41" spans="1:21">
      <c r="A41" s="1820" t="s">
        <v>895</v>
      </c>
      <c r="B41" s="1820"/>
      <c r="C41" s="1820"/>
      <c r="D41" s="1820"/>
      <c r="E41" s="1820"/>
      <c r="F41" s="1820"/>
      <c r="G41" s="1820"/>
      <c r="H41" s="1820"/>
      <c r="I41" s="1820"/>
      <c r="J41" s="1820"/>
      <c r="K41" s="1820"/>
      <c r="L41" s="1820"/>
      <c r="M41" s="1820"/>
      <c r="N41" s="1820"/>
      <c r="O41" s="1820"/>
      <c r="P41" s="1820"/>
      <c r="Q41" s="1820"/>
      <c r="R41" s="1820"/>
      <c r="S41" s="1820"/>
      <c r="T41" s="1820"/>
      <c r="U41" s="1820"/>
    </row>
    <row r="42" spans="1:21">
      <c r="A42" s="200"/>
      <c r="B42" s="200"/>
      <c r="C42" s="200"/>
      <c r="D42" s="200"/>
      <c r="E42" s="200"/>
      <c r="F42" s="200"/>
      <c r="G42" s="200"/>
      <c r="H42" s="200"/>
      <c r="I42" s="200"/>
      <c r="J42" s="200"/>
      <c r="K42" s="200"/>
      <c r="L42" s="200"/>
      <c r="M42" s="200"/>
      <c r="N42" s="200"/>
      <c r="O42" s="200"/>
      <c r="P42" s="200"/>
      <c r="Q42" s="200"/>
      <c r="R42" s="200"/>
      <c r="S42" s="200"/>
      <c r="T42" s="200"/>
      <c r="U42" s="200"/>
    </row>
    <row r="43" spans="1:21">
      <c r="A43" s="200"/>
      <c r="B43" s="200"/>
      <c r="C43" s="200"/>
      <c r="D43" s="200"/>
      <c r="E43" s="200"/>
      <c r="F43" s="200"/>
      <c r="G43" s="200"/>
      <c r="H43" s="200"/>
      <c r="I43" s="200"/>
      <c r="J43" s="200"/>
      <c r="K43" s="200"/>
      <c r="L43" s="200"/>
      <c r="M43" s="200"/>
      <c r="N43" s="200"/>
      <c r="O43" s="200"/>
      <c r="P43" s="200"/>
      <c r="Q43" s="200"/>
      <c r="R43" s="200"/>
      <c r="S43" s="200"/>
      <c r="T43" s="200"/>
      <c r="U43" s="200"/>
    </row>
  </sheetData>
  <mergeCells count="14">
    <mergeCell ref="A40:U40"/>
    <mergeCell ref="A41:U41"/>
    <mergeCell ref="J1:K1"/>
    <mergeCell ref="H1:I1"/>
    <mergeCell ref="F1:G1"/>
    <mergeCell ref="D1:E1"/>
    <mergeCell ref="B1:C1"/>
    <mergeCell ref="A1:A2"/>
    <mergeCell ref="T1:U1"/>
    <mergeCell ref="R1:S1"/>
    <mergeCell ref="P1:Q1"/>
    <mergeCell ref="N1:O1"/>
    <mergeCell ref="L1:M1"/>
    <mergeCell ref="A39:U39"/>
  </mergeCells>
  <printOptions horizontalCentered="1"/>
  <pageMargins left="1" right="1" top="1" bottom="0.7" header="0.5" footer="0.5"/>
  <pageSetup scale="70" orientation="landscape" r:id="rId1"/>
  <headerFooter scaleWithDoc="0">
    <oddHeader>&amp;C&amp;"-,Bold"Table 14.3
Fall Semester 2018 (Third Week) Total Headcount Enrollment by County of Origin and Ethnicity</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K17"/>
  <sheetViews>
    <sheetView view="pageLayout" zoomScaleNormal="100" workbookViewId="0">
      <selection activeCell="D6" sqref="D6"/>
    </sheetView>
  </sheetViews>
  <sheetFormatPr defaultColWidth="9.140625" defaultRowHeight="12.75"/>
  <cols>
    <col min="1" max="1" width="23.7109375" style="194" bestFit="1" customWidth="1"/>
    <col min="2" max="11" width="8.42578125" style="194" customWidth="1"/>
    <col min="12" max="16384" width="9.140625" style="194"/>
  </cols>
  <sheetData>
    <row r="1" spans="1:11" s="852" customFormat="1" ht="51">
      <c r="A1" s="1843" t="s">
        <v>937</v>
      </c>
      <c r="B1" s="1850" t="s">
        <v>936</v>
      </c>
      <c r="C1" s="1850" t="s">
        <v>935</v>
      </c>
      <c r="D1" s="1850" t="s">
        <v>934</v>
      </c>
      <c r="E1" s="1850" t="s">
        <v>933</v>
      </c>
      <c r="F1" s="1850" t="s">
        <v>162</v>
      </c>
      <c r="G1" s="1850" t="s">
        <v>812</v>
      </c>
      <c r="H1" s="1850" t="s">
        <v>917</v>
      </c>
      <c r="I1" s="1850" t="s">
        <v>913</v>
      </c>
      <c r="J1" s="1850" t="s">
        <v>932</v>
      </c>
      <c r="K1" s="1850" t="s">
        <v>931</v>
      </c>
    </row>
    <row r="2" spans="1:11">
      <c r="A2" s="1803" t="s">
        <v>930</v>
      </c>
      <c r="B2" s="1844">
        <v>8604</v>
      </c>
      <c r="C2" s="163">
        <v>5922</v>
      </c>
      <c r="D2" s="1840">
        <v>100</v>
      </c>
      <c r="E2" s="1840">
        <v>26</v>
      </c>
      <c r="F2" s="1840">
        <v>430</v>
      </c>
      <c r="G2" s="1840">
        <v>29</v>
      </c>
      <c r="H2" s="1840">
        <v>768</v>
      </c>
      <c r="I2" s="1840">
        <v>326</v>
      </c>
      <c r="J2" s="163">
        <v>795</v>
      </c>
      <c r="K2" s="1845">
        <v>208</v>
      </c>
    </row>
    <row r="3" spans="1:11">
      <c r="A3" s="1803" t="s">
        <v>929</v>
      </c>
      <c r="B3" s="161">
        <v>6642</v>
      </c>
      <c r="C3" s="163">
        <v>5487</v>
      </c>
      <c r="D3" s="1840">
        <v>56</v>
      </c>
      <c r="E3" s="1840">
        <v>100</v>
      </c>
      <c r="F3" s="1840">
        <v>95</v>
      </c>
      <c r="G3" s="1840">
        <v>18</v>
      </c>
      <c r="H3" s="1840">
        <v>336</v>
      </c>
      <c r="I3" s="1840">
        <v>125</v>
      </c>
      <c r="J3" s="163">
        <v>115</v>
      </c>
      <c r="K3" s="1845">
        <v>310</v>
      </c>
    </row>
    <row r="4" spans="1:11">
      <c r="A4" s="1803" t="s">
        <v>928</v>
      </c>
      <c r="B4" s="161">
        <v>5380</v>
      </c>
      <c r="C4" s="163">
        <v>4261</v>
      </c>
      <c r="D4" s="1840">
        <v>63</v>
      </c>
      <c r="E4" s="1840">
        <v>27</v>
      </c>
      <c r="F4" s="1840">
        <v>113</v>
      </c>
      <c r="G4" s="1840">
        <v>19</v>
      </c>
      <c r="H4" s="1840">
        <v>131</v>
      </c>
      <c r="I4" s="1840">
        <v>144</v>
      </c>
      <c r="J4" s="163">
        <v>107</v>
      </c>
      <c r="K4" s="1845">
        <v>515</v>
      </c>
    </row>
    <row r="5" spans="1:11">
      <c r="A5" s="1803" t="s">
        <v>927</v>
      </c>
      <c r="B5" s="161">
        <v>2357</v>
      </c>
      <c r="C5" s="163">
        <v>1878</v>
      </c>
      <c r="D5" s="1840">
        <v>35</v>
      </c>
      <c r="E5" s="1840">
        <v>15</v>
      </c>
      <c r="F5" s="1840">
        <v>29</v>
      </c>
      <c r="G5" s="1840">
        <v>30</v>
      </c>
      <c r="H5" s="1840">
        <v>120</v>
      </c>
      <c r="I5" s="1840"/>
      <c r="J5" s="163">
        <v>82</v>
      </c>
      <c r="K5" s="1845">
        <v>168</v>
      </c>
    </row>
    <row r="6" spans="1:11">
      <c r="A6" s="1803" t="s">
        <v>926</v>
      </c>
      <c r="B6" s="161">
        <v>1055</v>
      </c>
      <c r="C6" s="163">
        <v>923</v>
      </c>
      <c r="D6" s="1840">
        <v>7</v>
      </c>
      <c r="E6" s="1840">
        <v>8</v>
      </c>
      <c r="F6" s="1840">
        <v>7</v>
      </c>
      <c r="G6" s="1840">
        <v>20</v>
      </c>
      <c r="H6" s="1840">
        <v>49</v>
      </c>
      <c r="I6" s="1840"/>
      <c r="J6" s="163">
        <v>28</v>
      </c>
      <c r="K6" s="1845">
        <v>13</v>
      </c>
    </row>
    <row r="7" spans="1:11">
      <c r="A7" s="1803" t="s">
        <v>925</v>
      </c>
      <c r="B7" s="161">
        <v>2034</v>
      </c>
      <c r="C7" s="163">
        <v>1643</v>
      </c>
      <c r="D7" s="1840">
        <v>31</v>
      </c>
      <c r="E7" s="1840">
        <v>20</v>
      </c>
      <c r="F7" s="1840">
        <v>25</v>
      </c>
      <c r="G7" s="1840"/>
      <c r="H7" s="1840">
        <v>198</v>
      </c>
      <c r="I7" s="1840">
        <v>43</v>
      </c>
      <c r="J7" s="163">
        <v>22</v>
      </c>
      <c r="K7" s="1845">
        <v>52</v>
      </c>
    </row>
    <row r="8" spans="1:11">
      <c r="A8" s="1803" t="s">
        <v>924</v>
      </c>
      <c r="B8" s="161">
        <v>6084</v>
      </c>
      <c r="C8" s="163">
        <v>4858</v>
      </c>
      <c r="D8" s="1840">
        <v>44</v>
      </c>
      <c r="E8" s="1840">
        <v>33</v>
      </c>
      <c r="F8" s="1840">
        <v>57</v>
      </c>
      <c r="G8" s="1840">
        <v>32</v>
      </c>
      <c r="H8" s="1840">
        <v>548</v>
      </c>
      <c r="I8" s="1840">
        <v>164</v>
      </c>
      <c r="J8" s="163">
        <v>221</v>
      </c>
      <c r="K8" s="1845">
        <v>127</v>
      </c>
    </row>
    <row r="9" spans="1:11">
      <c r="A9" s="1803" t="s">
        <v>923</v>
      </c>
      <c r="B9" s="161">
        <v>5600</v>
      </c>
      <c r="C9" s="163">
        <v>3958</v>
      </c>
      <c r="D9" s="1840">
        <v>106</v>
      </c>
      <c r="E9" s="1840">
        <v>38</v>
      </c>
      <c r="F9" s="1840">
        <v>240</v>
      </c>
      <c r="G9" s="1840">
        <v>46</v>
      </c>
      <c r="H9" s="1840">
        <v>926</v>
      </c>
      <c r="I9" s="1840">
        <v>161</v>
      </c>
      <c r="J9" s="163">
        <v>71</v>
      </c>
      <c r="K9" s="1845">
        <v>54</v>
      </c>
    </row>
    <row r="10" spans="1:11">
      <c r="A10" s="1803"/>
      <c r="B10" s="161"/>
      <c r="C10" s="163"/>
      <c r="D10" s="1840"/>
      <c r="E10" s="1840"/>
      <c r="F10" s="1840"/>
      <c r="G10" s="1840"/>
      <c r="H10" s="1840"/>
      <c r="I10" s="1840"/>
      <c r="J10" s="163"/>
      <c r="K10" s="1845"/>
    </row>
    <row r="11" spans="1:11">
      <c r="A11" s="1803" t="s">
        <v>922</v>
      </c>
      <c r="B11" s="161">
        <v>37756</v>
      </c>
      <c r="C11" s="163">
        <v>28930</v>
      </c>
      <c r="D11" s="163">
        <v>442</v>
      </c>
      <c r="E11" s="163">
        <v>267</v>
      </c>
      <c r="F11" s="163">
        <v>996</v>
      </c>
      <c r="G11" s="163">
        <v>194</v>
      </c>
      <c r="H11" s="163">
        <v>3076</v>
      </c>
      <c r="I11" s="163">
        <v>963</v>
      </c>
      <c r="J11" s="163">
        <v>1441</v>
      </c>
      <c r="K11" s="162">
        <v>1447</v>
      </c>
    </row>
    <row r="12" spans="1:11">
      <c r="A12" s="1803"/>
      <c r="B12" s="161"/>
      <c r="C12" s="163"/>
      <c r="D12" s="1840"/>
      <c r="E12" s="1840"/>
      <c r="F12" s="1840"/>
      <c r="G12" s="1840"/>
      <c r="H12" s="1840"/>
      <c r="I12" s="1840"/>
      <c r="J12" s="163"/>
      <c r="K12" s="1845"/>
    </row>
    <row r="13" spans="1:11">
      <c r="A13" s="1813" t="s">
        <v>921</v>
      </c>
      <c r="B13" s="1846"/>
      <c r="C13" s="1847">
        <v>0.76623583006674434</v>
      </c>
      <c r="D13" s="1847">
        <v>1.1706748596249603E-2</v>
      </c>
      <c r="E13" s="1847">
        <v>7.0717236995444435E-3</v>
      </c>
      <c r="F13" s="1847">
        <v>2.6379913126390507E-2</v>
      </c>
      <c r="G13" s="1847">
        <v>5.1382561712045765E-3</v>
      </c>
      <c r="H13" s="1847">
        <v>8.1470494755800399E-2</v>
      </c>
      <c r="I13" s="1847">
        <v>2.5505879860154679E-2</v>
      </c>
      <c r="J13" s="1847">
        <v>3.8166119292297913E-2</v>
      </c>
      <c r="K13" s="1848">
        <v>3.8325034431613517E-2</v>
      </c>
    </row>
    <row r="14" spans="1:11">
      <c r="A14" s="164"/>
      <c r="B14" s="1849"/>
      <c r="C14" s="1782"/>
      <c r="D14" s="1782"/>
      <c r="E14" s="1782"/>
      <c r="F14" s="1782"/>
      <c r="G14" s="1782"/>
      <c r="H14" s="1782"/>
      <c r="I14" s="1782"/>
      <c r="J14" s="1782"/>
      <c r="K14" s="1782"/>
    </row>
    <row r="15" spans="1:11" ht="24.75" customHeight="1">
      <c r="A15" s="1783" t="s">
        <v>920</v>
      </c>
      <c r="B15" s="1783"/>
      <c r="C15" s="1783"/>
      <c r="D15" s="1783"/>
      <c r="E15" s="1783"/>
      <c r="F15" s="1783"/>
      <c r="G15" s="1783"/>
      <c r="H15" s="1783"/>
      <c r="I15" s="1783"/>
      <c r="J15" s="1783"/>
      <c r="K15" s="1783"/>
    </row>
    <row r="16" spans="1:11">
      <c r="A16" s="1783"/>
      <c r="B16" s="1783"/>
      <c r="C16" s="1783"/>
      <c r="D16" s="1783"/>
      <c r="E16" s="1783"/>
      <c r="F16" s="1783"/>
      <c r="G16" s="1783"/>
      <c r="H16" s="1783"/>
      <c r="I16" s="1783"/>
      <c r="J16" s="1783"/>
      <c r="K16" s="1783"/>
    </row>
    <row r="17" spans="1:11">
      <c r="A17" s="1783" t="s">
        <v>919</v>
      </c>
      <c r="B17" s="1783"/>
      <c r="C17" s="1783"/>
      <c r="D17" s="1783"/>
      <c r="E17" s="1783"/>
      <c r="F17" s="1783"/>
      <c r="G17" s="1783"/>
      <c r="H17" s="1783"/>
      <c r="I17" s="1783"/>
      <c r="J17" s="1783"/>
      <c r="K17" s="1783"/>
    </row>
  </sheetData>
  <mergeCells count="3">
    <mergeCell ref="A15:K15"/>
    <mergeCell ref="A16:K16"/>
    <mergeCell ref="A17:K17"/>
  </mergeCells>
  <printOptions horizontalCentered="1"/>
  <pageMargins left="0.7" right="0.7" top="1" bottom="1" header="0.5" footer="0.5"/>
  <pageSetup scale="85" fitToHeight="0" orientation="portrait" horizontalDpi="1200" verticalDpi="1200" r:id="rId1"/>
  <headerFooter scaleWithDoc="0">
    <oddHeader>&amp;C&amp;"-,Bold"Table 14.4
Degrees and Awards by Race/Ethnicity at Public Institutions in Utah: Academic Year 2017–2018</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H21"/>
  <sheetViews>
    <sheetView view="pageLayout" zoomScaleNormal="100" workbookViewId="0">
      <selection activeCell="C7" sqref="C7"/>
    </sheetView>
  </sheetViews>
  <sheetFormatPr defaultColWidth="9.140625" defaultRowHeight="12.75"/>
  <cols>
    <col min="1" max="1" width="24.28515625" style="194" customWidth="1"/>
    <col min="2" max="2" width="8.7109375" style="194" customWidth="1"/>
    <col min="3" max="3" width="13" style="194" customWidth="1"/>
    <col min="4" max="4" width="13.42578125" style="194" customWidth="1"/>
    <col min="5" max="5" width="9.42578125" style="194" customWidth="1"/>
    <col min="6" max="6" width="9.42578125" style="194" bestFit="1" customWidth="1"/>
    <col min="7" max="7" width="11.42578125" style="194" customWidth="1"/>
    <col min="8" max="8" width="11.7109375" style="194" customWidth="1"/>
    <col min="9" max="16384" width="9.140625" style="194"/>
  </cols>
  <sheetData>
    <row r="1" spans="1:8" ht="38.25">
      <c r="A1" s="1843" t="s">
        <v>937</v>
      </c>
      <c r="B1" s="1850" t="s">
        <v>954</v>
      </c>
      <c r="C1" s="1850" t="s">
        <v>953</v>
      </c>
      <c r="D1" s="1850" t="s">
        <v>952</v>
      </c>
      <c r="E1" s="1850" t="s">
        <v>951</v>
      </c>
      <c r="F1" s="1850" t="s">
        <v>950</v>
      </c>
      <c r="G1" s="1850" t="s">
        <v>949</v>
      </c>
      <c r="H1" s="1850" t="s">
        <v>948</v>
      </c>
    </row>
    <row r="2" spans="1:8" ht="13.5" customHeight="1">
      <c r="A2" s="122" t="s">
        <v>947</v>
      </c>
      <c r="B2" s="176">
        <v>1850</v>
      </c>
      <c r="C2" s="1851">
        <v>266871472.49000001</v>
      </c>
      <c r="D2" s="1851">
        <v>446002429.25631309</v>
      </c>
      <c r="E2" s="1851">
        <v>28399.066666666666</v>
      </c>
      <c r="F2" s="1852">
        <v>16.669640690912793</v>
      </c>
      <c r="G2" s="1853">
        <v>9397.1916620499269</v>
      </c>
      <c r="H2" s="1854">
        <v>15704.827010382258</v>
      </c>
    </row>
    <row r="3" spans="1:8" ht="13.5" customHeight="1">
      <c r="A3" s="122" t="s">
        <v>929</v>
      </c>
      <c r="B3" s="176">
        <v>1888</v>
      </c>
      <c r="C3" s="1851">
        <v>179114051.11000001</v>
      </c>
      <c r="D3" s="1851">
        <v>283105238.26846033</v>
      </c>
      <c r="E3" s="1851">
        <v>21517.939999999995</v>
      </c>
      <c r="F3" s="1852">
        <v>20.897087529498595</v>
      </c>
      <c r="G3" s="1853">
        <v>8323.9404473662471</v>
      </c>
      <c r="H3" s="1854">
        <v>13156.707299511962</v>
      </c>
    </row>
    <row r="4" spans="1:8" ht="13.5" customHeight="1">
      <c r="A4" s="122" t="s">
        <v>928</v>
      </c>
      <c r="B4" s="176">
        <v>1889</v>
      </c>
      <c r="C4" s="1851">
        <v>72386175.936048016</v>
      </c>
      <c r="D4" s="1851">
        <v>141983118.29097739</v>
      </c>
      <c r="E4" s="1851">
        <v>14476.425999999994</v>
      </c>
      <c r="F4" s="1852">
        <v>17.335275072890369</v>
      </c>
      <c r="G4" s="1853">
        <v>5000.2794844561804</v>
      </c>
      <c r="H4" s="1854">
        <v>9807.8847839223199</v>
      </c>
    </row>
    <row r="5" spans="1:8" ht="13.5" customHeight="1">
      <c r="A5" s="122" t="s">
        <v>927</v>
      </c>
      <c r="B5" s="176">
        <v>1897</v>
      </c>
      <c r="C5" s="1851">
        <v>31072399</v>
      </c>
      <c r="D5" s="1851">
        <v>72126421.522099391</v>
      </c>
      <c r="E5" s="1851">
        <v>7385.41</v>
      </c>
      <c r="F5" s="1852">
        <v>20.505344698336895</v>
      </c>
      <c r="G5" s="1853">
        <v>4207.2679783519125</v>
      </c>
      <c r="H5" s="1854">
        <v>9766.0687114323227</v>
      </c>
    </row>
    <row r="6" spans="1:8" ht="13.5" customHeight="1">
      <c r="A6" s="122" t="s">
        <v>946</v>
      </c>
      <c r="B6" s="176">
        <v>1888</v>
      </c>
      <c r="C6" s="1851">
        <v>14717619</v>
      </c>
      <c r="D6" s="1851">
        <v>33362270.087283</v>
      </c>
      <c r="E6" s="1851">
        <v>4135.93</v>
      </c>
      <c r="F6" s="1852">
        <v>18.172722878861112</v>
      </c>
      <c r="G6" s="1853">
        <v>3558.4787460135926</v>
      </c>
      <c r="H6" s="1854">
        <v>8066.4494049181194</v>
      </c>
    </row>
    <row r="7" spans="1:8" ht="13.5" customHeight="1">
      <c r="A7" s="122" t="s">
        <v>925</v>
      </c>
      <c r="B7" s="176">
        <v>1911</v>
      </c>
      <c r="C7" s="1851">
        <v>25549273.600000001</v>
      </c>
      <c r="D7" s="1851">
        <v>58353568.621310622</v>
      </c>
      <c r="E7" s="1851">
        <v>6698.87</v>
      </c>
      <c r="F7" s="1852">
        <v>16.164446696588001</v>
      </c>
      <c r="G7" s="1853">
        <v>3813.9676691740551</v>
      </c>
      <c r="H7" s="1854">
        <v>8710.9570153340228</v>
      </c>
    </row>
    <row r="8" spans="1:8" ht="13.5" customHeight="1">
      <c r="A8" s="122" t="s">
        <v>945</v>
      </c>
      <c r="B8" s="176">
        <v>1941</v>
      </c>
      <c r="C8" s="1851">
        <v>108899390</v>
      </c>
      <c r="D8" s="1851">
        <v>238443168.42341891</v>
      </c>
      <c r="E8" s="1851">
        <v>23243.34</v>
      </c>
      <c r="F8" s="1852">
        <v>20.480698569905453</v>
      </c>
      <c r="G8" s="1853">
        <v>4685.1868105014164</v>
      </c>
      <c r="H8" s="1854">
        <v>10258.558727937505</v>
      </c>
    </row>
    <row r="9" spans="1:8" ht="13.5" customHeight="1">
      <c r="A9" s="122" t="s">
        <v>944</v>
      </c>
      <c r="B9" s="176">
        <v>1947</v>
      </c>
      <c r="C9" s="1851">
        <v>66631099.159999996</v>
      </c>
      <c r="D9" s="1851">
        <v>139461450.99489987</v>
      </c>
      <c r="E9" s="1851">
        <v>14963</v>
      </c>
      <c r="F9" s="1852">
        <v>17.739203010317734</v>
      </c>
      <c r="G9" s="1853">
        <v>4453.057485798302</v>
      </c>
      <c r="H9" s="1854">
        <v>9320.4204367372768</v>
      </c>
    </row>
    <row r="10" spans="1:8" ht="13.5" customHeight="1">
      <c r="A10" s="122"/>
      <c r="B10" s="176"/>
      <c r="C10" s="1851"/>
      <c r="D10" s="1851"/>
      <c r="E10" s="1851"/>
      <c r="F10" s="1852"/>
      <c r="G10" s="1853"/>
      <c r="H10" s="1854"/>
    </row>
    <row r="11" spans="1:8" ht="13.5" customHeight="1">
      <c r="A11" s="1835" t="s">
        <v>9</v>
      </c>
      <c r="B11" s="1835"/>
      <c r="C11" s="1855">
        <v>765241480.29604805</v>
      </c>
      <c r="D11" s="1855">
        <v>1412837665.4647627</v>
      </c>
      <c r="E11" s="1855">
        <v>120819.98266666668</v>
      </c>
      <c r="F11" s="1856">
        <v>18.448604549820221</v>
      </c>
      <c r="G11" s="1857">
        <v>6333.7327435916968</v>
      </c>
      <c r="H11" s="1858">
        <v>11693.741666580738</v>
      </c>
    </row>
    <row r="12" spans="1:8">
      <c r="A12" s="164"/>
      <c r="B12" s="164"/>
      <c r="C12" s="164"/>
      <c r="D12" s="164"/>
      <c r="E12" s="164"/>
      <c r="F12" s="164"/>
      <c r="G12" s="164"/>
      <c r="H12" s="164"/>
    </row>
    <row r="13" spans="1:8">
      <c r="A13" s="1820" t="s">
        <v>943</v>
      </c>
      <c r="B13" s="1820"/>
      <c r="C13" s="1820"/>
      <c r="D13" s="1820"/>
      <c r="E13" s="1820"/>
      <c r="F13" s="1820"/>
      <c r="G13" s="1820"/>
      <c r="H13" s="1820"/>
    </row>
    <row r="14" spans="1:8">
      <c r="A14" s="1820" t="s">
        <v>942</v>
      </c>
      <c r="B14" s="1820"/>
      <c r="C14" s="1820"/>
      <c r="D14" s="1820"/>
      <c r="E14" s="1820"/>
      <c r="F14" s="1820"/>
      <c r="G14" s="1820"/>
      <c r="H14" s="1820"/>
    </row>
    <row r="15" spans="1:8" ht="15">
      <c r="A15" s="1820" t="s">
        <v>941</v>
      </c>
      <c r="B15" s="1820"/>
      <c r="C15" s="1820"/>
      <c r="D15" s="1820"/>
      <c r="E15" s="1820"/>
      <c r="F15" s="1820"/>
      <c r="G15" s="1820"/>
      <c r="H15" s="1820"/>
    </row>
    <row r="16" spans="1:8" ht="15">
      <c r="A16" s="1820" t="s">
        <v>940</v>
      </c>
      <c r="B16" s="1820"/>
      <c r="C16" s="1820"/>
      <c r="D16" s="1820"/>
      <c r="E16" s="1820"/>
      <c r="F16" s="1820"/>
      <c r="G16" s="1820"/>
      <c r="H16" s="1820"/>
    </row>
    <row r="17" spans="1:8" ht="15">
      <c r="A17" s="1820" t="s">
        <v>939</v>
      </c>
      <c r="B17" s="1820"/>
      <c r="C17" s="1820"/>
      <c r="D17" s="1820"/>
      <c r="E17" s="1820"/>
      <c r="F17" s="1820"/>
      <c r="G17" s="1820"/>
      <c r="H17" s="1820"/>
    </row>
    <row r="18" spans="1:8">
      <c r="A18" s="1820"/>
      <c r="B18" s="1820"/>
      <c r="C18" s="1820"/>
      <c r="D18" s="1820"/>
      <c r="E18" s="1820"/>
      <c r="F18" s="1820"/>
      <c r="G18" s="1820"/>
      <c r="H18" s="1820"/>
    </row>
    <row r="19" spans="1:8">
      <c r="A19" s="1820" t="s">
        <v>938</v>
      </c>
      <c r="B19" s="1820"/>
      <c r="C19" s="1820"/>
      <c r="D19" s="1820"/>
      <c r="E19" s="1820"/>
      <c r="F19" s="1820"/>
      <c r="G19" s="1820"/>
      <c r="H19" s="1820"/>
    </row>
    <row r="21" spans="1:8">
      <c r="C21" s="853"/>
    </row>
  </sheetData>
  <mergeCells count="7">
    <mergeCell ref="A17:H17"/>
    <mergeCell ref="A18:H18"/>
    <mergeCell ref="A19:H19"/>
    <mergeCell ref="A13:H13"/>
    <mergeCell ref="A14:H14"/>
    <mergeCell ref="A15:H15"/>
    <mergeCell ref="A16:H16"/>
  </mergeCells>
  <printOptions horizontalCentered="1"/>
  <pageMargins left="0.7" right="0.7" top="1" bottom="1" header="0.5" footer="0.5"/>
  <pageSetup scale="91" fitToHeight="0" orientation="portrait" horizontalDpi="1200" verticalDpi="1200" r:id="rId1"/>
  <headerFooter scaleWithDoc="0">
    <oddHeader>&amp;C&amp;"-,Bold"Table 14.5
2017–2018 Full Cost Study Summary (Appropriated Funds Only)</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T33"/>
  <sheetViews>
    <sheetView view="pageLayout" topLeftCell="A10" zoomScaleNormal="100" workbookViewId="0">
      <selection activeCell="I12" sqref="I12"/>
    </sheetView>
  </sheetViews>
  <sheetFormatPr defaultColWidth="6" defaultRowHeight="12.75"/>
  <cols>
    <col min="1" max="1" width="25.140625" style="194" customWidth="1"/>
    <col min="2" max="2" width="0" style="194" hidden="1" customWidth="1"/>
    <col min="3" max="20" width="7.7109375" style="194" customWidth="1"/>
    <col min="21" max="16384" width="6" style="194"/>
  </cols>
  <sheetData>
    <row r="1" spans="1:20" s="852" customFormat="1" ht="17.45" customHeight="1">
      <c r="A1" s="1859" t="s">
        <v>937</v>
      </c>
      <c r="B1" s="1860" t="s">
        <v>972</v>
      </c>
      <c r="C1" s="1861" t="s">
        <v>971</v>
      </c>
      <c r="D1" s="1862" t="s">
        <v>970</v>
      </c>
      <c r="E1" s="1862" t="s">
        <v>969</v>
      </c>
      <c r="F1" s="1862" t="s">
        <v>968</v>
      </c>
      <c r="G1" s="1862" t="s">
        <v>967</v>
      </c>
      <c r="H1" s="1862" t="s">
        <v>966</v>
      </c>
      <c r="I1" s="1862" t="s">
        <v>965</v>
      </c>
      <c r="J1" s="1863" t="s">
        <v>964</v>
      </c>
      <c r="K1" s="1863" t="s">
        <v>963</v>
      </c>
      <c r="L1" s="1863" t="s">
        <v>962</v>
      </c>
      <c r="M1" s="1863" t="s">
        <v>961</v>
      </c>
      <c r="N1" s="1863" t="s">
        <v>586</v>
      </c>
      <c r="O1" s="1863" t="s">
        <v>585</v>
      </c>
      <c r="P1" s="1863" t="s">
        <v>584</v>
      </c>
      <c r="Q1" s="1863" t="s">
        <v>583</v>
      </c>
      <c r="R1" s="1863" t="s">
        <v>582</v>
      </c>
      <c r="S1" s="1863" t="s">
        <v>960</v>
      </c>
      <c r="T1" s="1864" t="s">
        <v>959</v>
      </c>
    </row>
    <row r="2" spans="1:20">
      <c r="A2" s="122" t="s">
        <v>930</v>
      </c>
      <c r="B2" s="1840"/>
      <c r="C2" s="1840"/>
      <c r="D2" s="1840"/>
      <c r="E2" s="1840"/>
      <c r="F2" s="1840"/>
      <c r="G2" s="1840"/>
      <c r="H2" s="1840"/>
      <c r="I2" s="1840"/>
      <c r="J2" s="1840"/>
      <c r="K2" s="1840"/>
      <c r="L2" s="1840"/>
      <c r="M2" s="1840"/>
      <c r="N2" s="1840"/>
      <c r="O2" s="1840"/>
      <c r="P2" s="1840"/>
      <c r="Q2" s="1840"/>
      <c r="R2" s="1840"/>
      <c r="S2" s="1840"/>
      <c r="T2" s="1865"/>
    </row>
    <row r="3" spans="1:20">
      <c r="A3" s="1866" t="s">
        <v>957</v>
      </c>
      <c r="B3" s="1851">
        <v>2895</v>
      </c>
      <c r="C3" s="1851">
        <v>3043</v>
      </c>
      <c r="D3" s="1851">
        <v>3325</v>
      </c>
      <c r="E3" s="1851">
        <v>3646</v>
      </c>
      <c r="F3" s="1851">
        <v>4000</v>
      </c>
      <c r="G3" s="1851">
        <v>4298</v>
      </c>
      <c r="H3" s="1851">
        <v>4663</v>
      </c>
      <c r="I3" s="1851">
        <v>4987.26</v>
      </c>
      <c r="J3" s="1851">
        <v>5286.68</v>
      </c>
      <c r="K3" s="1851">
        <v>5746</v>
      </c>
      <c r="L3" s="1851">
        <v>6273.64</v>
      </c>
      <c r="M3" s="1851">
        <v>6763</v>
      </c>
      <c r="N3" s="1851">
        <v>7139</v>
      </c>
      <c r="O3" s="1851">
        <v>7457</v>
      </c>
      <c r="P3" s="1851">
        <v>7876</v>
      </c>
      <c r="Q3" s="1851">
        <v>8196.9600000000009</v>
      </c>
      <c r="R3" s="1851">
        <v>8517.68</v>
      </c>
      <c r="S3" s="1851">
        <v>8824.2000000000007</v>
      </c>
      <c r="T3" s="1867">
        <v>9222</v>
      </c>
    </row>
    <row r="4" spans="1:20">
      <c r="A4" s="1866" t="s">
        <v>956</v>
      </c>
      <c r="B4" s="163">
        <v>8828</v>
      </c>
      <c r="C4" s="1851">
        <v>9299</v>
      </c>
      <c r="D4" s="1851">
        <v>10182</v>
      </c>
      <c r="E4" s="1851">
        <v>11292</v>
      </c>
      <c r="F4" s="1851">
        <v>12410</v>
      </c>
      <c r="G4" s="1851">
        <v>13370</v>
      </c>
      <c r="H4" s="1851">
        <v>14593</v>
      </c>
      <c r="I4" s="1851">
        <v>15662.26</v>
      </c>
      <c r="J4" s="1851">
        <v>16600.259999999998</v>
      </c>
      <c r="K4" s="1851">
        <v>18136</v>
      </c>
      <c r="L4" s="1851">
        <v>19841.14</v>
      </c>
      <c r="M4" s="1851">
        <v>21388</v>
      </c>
      <c r="N4" s="1851">
        <v>22642</v>
      </c>
      <c r="O4" s="1851">
        <v>24019</v>
      </c>
      <c r="P4" s="1851">
        <v>25208</v>
      </c>
      <c r="Q4" s="1851">
        <v>26022.28</v>
      </c>
      <c r="R4" s="1851">
        <v>27039</v>
      </c>
      <c r="S4" s="1851">
        <v>28067.18</v>
      </c>
      <c r="T4" s="1867">
        <v>29215</v>
      </c>
    </row>
    <row r="5" spans="1:20">
      <c r="A5" s="122" t="s">
        <v>929</v>
      </c>
      <c r="B5" s="163"/>
      <c r="C5" s="1851"/>
      <c r="D5" s="1851"/>
      <c r="E5" s="1851"/>
      <c r="F5" s="1851"/>
      <c r="G5" s="1851"/>
      <c r="H5" s="1851"/>
      <c r="I5" s="1851"/>
      <c r="J5" s="1851"/>
      <c r="K5" s="1851"/>
      <c r="L5" s="1851"/>
      <c r="M5" s="1851"/>
      <c r="N5" s="1851"/>
      <c r="O5" s="1851"/>
      <c r="P5" s="1851"/>
      <c r="Q5" s="1851"/>
      <c r="R5" s="1851"/>
      <c r="S5" s="1851"/>
      <c r="T5" s="1867"/>
    </row>
    <row r="6" spans="1:20">
      <c r="A6" s="1866" t="s">
        <v>957</v>
      </c>
      <c r="B6" s="163">
        <v>2401</v>
      </c>
      <c r="C6" s="1851">
        <v>2590</v>
      </c>
      <c r="D6" s="1851">
        <v>2834</v>
      </c>
      <c r="E6" s="1851">
        <v>3071</v>
      </c>
      <c r="F6" s="1851">
        <v>3247</v>
      </c>
      <c r="G6" s="1851">
        <v>3615</v>
      </c>
      <c r="H6" s="1851">
        <v>3949</v>
      </c>
      <c r="I6" s="1851">
        <v>4199</v>
      </c>
      <c r="J6" s="1851">
        <v>4274.2</v>
      </c>
      <c r="K6" s="1851">
        <v>4828</v>
      </c>
      <c r="L6" s="1851">
        <v>5150.2599999999993</v>
      </c>
      <c r="M6" s="1851">
        <v>5563</v>
      </c>
      <c r="N6" s="1851">
        <v>5931</v>
      </c>
      <c r="O6" s="1851">
        <v>6184.64</v>
      </c>
      <c r="P6" s="1851">
        <v>6383.34</v>
      </c>
      <c r="Q6" s="1851">
        <v>6663.54</v>
      </c>
      <c r="R6" s="1851">
        <v>6865.58</v>
      </c>
      <c r="S6" s="1851">
        <v>7174.64</v>
      </c>
      <c r="T6" s="1867">
        <v>7424</v>
      </c>
    </row>
    <row r="7" spans="1:20">
      <c r="A7" s="1866" t="s">
        <v>956</v>
      </c>
      <c r="B7" s="163">
        <v>7279</v>
      </c>
      <c r="C7" s="1851">
        <v>7897</v>
      </c>
      <c r="D7" s="1851">
        <v>8199</v>
      </c>
      <c r="E7" s="1851">
        <v>8946</v>
      </c>
      <c r="F7" s="1851">
        <v>9533</v>
      </c>
      <c r="G7" s="1851">
        <v>10431</v>
      </c>
      <c r="H7" s="1851">
        <v>11449</v>
      </c>
      <c r="I7" s="1851">
        <v>12224</v>
      </c>
      <c r="J7" s="1851">
        <v>12724.76</v>
      </c>
      <c r="K7" s="1851">
        <v>13802</v>
      </c>
      <c r="L7" s="1851">
        <v>14797.42</v>
      </c>
      <c r="M7" s="1851">
        <v>16078</v>
      </c>
      <c r="N7" s="1851">
        <v>17077</v>
      </c>
      <c r="O7" s="1851">
        <v>17888.28</v>
      </c>
      <c r="P7" s="1851">
        <v>18490.18</v>
      </c>
      <c r="Q7" s="1851">
        <v>19133.259999999998</v>
      </c>
      <c r="R7" s="1851">
        <v>19772</v>
      </c>
      <c r="S7" s="1851">
        <v>20726.7</v>
      </c>
      <c r="T7" s="1867">
        <v>21505</v>
      </c>
    </row>
    <row r="8" spans="1:20">
      <c r="A8" s="122" t="s">
        <v>958</v>
      </c>
      <c r="B8" s="163"/>
      <c r="C8" s="1851"/>
      <c r="D8" s="1851"/>
      <c r="E8" s="1851"/>
      <c r="F8" s="1851"/>
      <c r="G8" s="1851"/>
      <c r="H8" s="1851"/>
      <c r="I8" s="1851"/>
      <c r="J8" s="1851"/>
      <c r="K8" s="1851"/>
      <c r="L8" s="1851"/>
      <c r="M8" s="1851"/>
      <c r="N8" s="1851"/>
      <c r="O8" s="1851"/>
      <c r="P8" s="1851"/>
      <c r="Q8" s="1851"/>
      <c r="R8" s="1851"/>
      <c r="S8" s="1851"/>
      <c r="T8" s="1867"/>
    </row>
    <row r="9" spans="1:20">
      <c r="A9" s="1866" t="s">
        <v>957</v>
      </c>
      <c r="B9" s="163">
        <v>1476</v>
      </c>
      <c r="C9" s="1851">
        <v>1529</v>
      </c>
      <c r="D9" s="1851">
        <v>1630</v>
      </c>
      <c r="E9" s="1851">
        <v>1740</v>
      </c>
      <c r="F9" s="1851">
        <v>1861</v>
      </c>
      <c r="G9" s="1851">
        <v>1980</v>
      </c>
      <c r="H9" s="1851">
        <v>2091</v>
      </c>
      <c r="I9" s="1851">
        <v>2160.6</v>
      </c>
      <c r="J9" s="1851">
        <v>2241.6</v>
      </c>
      <c r="K9" s="1851">
        <v>2470</v>
      </c>
      <c r="L9" s="1851">
        <v>2670</v>
      </c>
      <c r="M9" s="1851">
        <v>2922</v>
      </c>
      <c r="N9" s="1851">
        <v>3070</v>
      </c>
      <c r="O9" s="1851">
        <v>3221.36</v>
      </c>
      <c r="P9" s="1851">
        <v>3372.56</v>
      </c>
      <c r="Q9" s="1851">
        <v>3489.92</v>
      </c>
      <c r="R9" s="1851">
        <v>3594.56</v>
      </c>
      <c r="S9" s="1851">
        <v>3749.6</v>
      </c>
      <c r="T9" s="1867">
        <v>3896.32</v>
      </c>
    </row>
    <row r="10" spans="1:20">
      <c r="A10" s="1866" t="s">
        <v>956</v>
      </c>
      <c r="B10" s="163">
        <v>5097</v>
      </c>
      <c r="C10" s="1851">
        <v>5353</v>
      </c>
      <c r="D10" s="1851">
        <v>5762</v>
      </c>
      <c r="E10" s="1851">
        <v>6228</v>
      </c>
      <c r="F10" s="1851">
        <v>6666</v>
      </c>
      <c r="G10" s="1851">
        <v>7120</v>
      </c>
      <c r="H10" s="1851">
        <v>7670</v>
      </c>
      <c r="I10" s="1851">
        <v>7963.6</v>
      </c>
      <c r="J10" s="1851">
        <v>4141.6000000000004</v>
      </c>
      <c r="K10" s="1851">
        <v>4540</v>
      </c>
      <c r="L10" s="1851">
        <v>4940</v>
      </c>
      <c r="M10" s="1851">
        <v>5394</v>
      </c>
      <c r="N10" s="1851">
        <v>5691</v>
      </c>
      <c r="O10" s="1851">
        <v>5937.72</v>
      </c>
      <c r="P10" s="1851">
        <v>6275.12</v>
      </c>
      <c r="Q10" s="1851">
        <v>6479.84</v>
      </c>
      <c r="R10" s="1851">
        <v>6689.12</v>
      </c>
      <c r="S10" s="1851">
        <v>6999.2</v>
      </c>
      <c r="T10" s="1867">
        <v>10600</v>
      </c>
    </row>
    <row r="11" spans="1:20">
      <c r="A11" s="122" t="s">
        <v>928</v>
      </c>
      <c r="B11" s="163"/>
      <c r="C11" s="1851"/>
      <c r="D11" s="1851"/>
      <c r="E11" s="1851"/>
      <c r="F11" s="1851"/>
      <c r="G11" s="1851"/>
      <c r="H11" s="1851"/>
      <c r="I11" s="1851"/>
      <c r="J11" s="1851"/>
      <c r="K11" s="1851"/>
      <c r="L11" s="1851"/>
      <c r="M11" s="1851"/>
      <c r="N11" s="1851"/>
      <c r="O11" s="1851"/>
      <c r="P11" s="1851"/>
      <c r="Q11" s="1851"/>
      <c r="R11" s="1851"/>
      <c r="S11" s="1851"/>
      <c r="T11" s="1867"/>
    </row>
    <row r="12" spans="1:20">
      <c r="A12" s="1866" t="s">
        <v>957</v>
      </c>
      <c r="B12" s="163">
        <v>2106</v>
      </c>
      <c r="C12" s="1851">
        <v>2252</v>
      </c>
      <c r="D12" s="1851">
        <v>2427</v>
      </c>
      <c r="E12" s="1851">
        <v>2632</v>
      </c>
      <c r="F12" s="1851">
        <v>2876</v>
      </c>
      <c r="G12" s="1851">
        <v>3165</v>
      </c>
      <c r="H12" s="1851">
        <v>3432</v>
      </c>
      <c r="I12" s="1851">
        <v>3663.58</v>
      </c>
      <c r="J12" s="1851">
        <v>3854.36</v>
      </c>
      <c r="K12" s="1851">
        <v>4088</v>
      </c>
      <c r="L12" s="1851">
        <v>4310.8</v>
      </c>
      <c r="M12" s="1851">
        <v>4547</v>
      </c>
      <c r="N12" s="1851">
        <v>4761</v>
      </c>
      <c r="O12" s="1851">
        <v>4990.3599999999997</v>
      </c>
      <c r="P12" s="1851">
        <v>5183.34</v>
      </c>
      <c r="Q12" s="1851">
        <v>5338.9</v>
      </c>
      <c r="R12" s="1851">
        <v>5523.16</v>
      </c>
      <c r="S12" s="1851">
        <v>5711.9599999999991</v>
      </c>
      <c r="T12" s="1867">
        <v>5859</v>
      </c>
    </row>
    <row r="13" spans="1:20">
      <c r="A13" s="1866" t="s">
        <v>956</v>
      </c>
      <c r="B13" s="163">
        <v>6283</v>
      </c>
      <c r="C13" s="1851">
        <v>6718</v>
      </c>
      <c r="D13" s="1851">
        <v>7295</v>
      </c>
      <c r="E13" s="1851">
        <v>7958</v>
      </c>
      <c r="F13" s="1851">
        <v>8736</v>
      </c>
      <c r="G13" s="1851">
        <v>9599</v>
      </c>
      <c r="H13" s="1851">
        <v>10415</v>
      </c>
      <c r="I13" s="1851">
        <v>11134.58</v>
      </c>
      <c r="J13" s="1851">
        <v>11160.96</v>
      </c>
      <c r="K13" s="1851">
        <v>11555</v>
      </c>
      <c r="L13" s="1851">
        <v>11901.38</v>
      </c>
      <c r="M13" s="1851">
        <v>12258</v>
      </c>
      <c r="N13" s="1851">
        <v>12858</v>
      </c>
      <c r="O13" s="1851">
        <v>13311.24</v>
      </c>
      <c r="P13" s="1851">
        <v>13837.14</v>
      </c>
      <c r="Q13" s="1851">
        <v>14252.32</v>
      </c>
      <c r="R13" s="1851">
        <v>14749</v>
      </c>
      <c r="S13" s="1851">
        <v>15260</v>
      </c>
      <c r="T13" s="1867">
        <v>15646</v>
      </c>
    </row>
    <row r="14" spans="1:20">
      <c r="A14" s="122" t="s">
        <v>927</v>
      </c>
      <c r="B14" s="163"/>
      <c r="C14" s="1851"/>
      <c r="D14" s="1851"/>
      <c r="E14" s="1851"/>
      <c r="F14" s="1851"/>
      <c r="G14" s="1851"/>
      <c r="H14" s="1851"/>
      <c r="I14" s="1851"/>
      <c r="J14" s="1851"/>
      <c r="K14" s="1851"/>
      <c r="L14" s="1851"/>
      <c r="M14" s="1851"/>
      <c r="N14" s="1851"/>
      <c r="O14" s="1851"/>
      <c r="P14" s="1851"/>
      <c r="Q14" s="1851"/>
      <c r="R14" s="1851"/>
      <c r="S14" s="1851"/>
      <c r="T14" s="1867"/>
    </row>
    <row r="15" spans="1:20">
      <c r="A15" s="1866" t="s">
        <v>957</v>
      </c>
      <c r="B15" s="163">
        <v>2067</v>
      </c>
      <c r="C15" s="1851">
        <v>2194</v>
      </c>
      <c r="D15" s="1851">
        <v>2350</v>
      </c>
      <c r="E15" s="1851">
        <v>2794</v>
      </c>
      <c r="F15" s="1851">
        <v>3054</v>
      </c>
      <c r="G15" s="1851">
        <v>3358</v>
      </c>
      <c r="H15" s="1851">
        <v>3565</v>
      </c>
      <c r="I15" s="1851">
        <v>3796</v>
      </c>
      <c r="J15" s="1851">
        <v>4028</v>
      </c>
      <c r="K15" s="1851">
        <v>4269</v>
      </c>
      <c r="L15" s="1851">
        <v>4736</v>
      </c>
      <c r="M15" s="1851">
        <v>5198</v>
      </c>
      <c r="N15" s="1851">
        <v>5576</v>
      </c>
      <c r="O15" s="1851">
        <v>5924</v>
      </c>
      <c r="P15" s="1851">
        <v>6138</v>
      </c>
      <c r="Q15" s="1851">
        <v>6299.5</v>
      </c>
      <c r="R15" s="1851">
        <v>6529.5</v>
      </c>
      <c r="S15" s="1851">
        <v>6675.5</v>
      </c>
      <c r="T15" s="1867">
        <v>6770</v>
      </c>
    </row>
    <row r="16" spans="1:20">
      <c r="A16" s="1866" t="s">
        <v>956</v>
      </c>
      <c r="B16" s="163">
        <v>6543</v>
      </c>
      <c r="C16" s="1851">
        <v>6776</v>
      </c>
      <c r="D16" s="1851">
        <v>7344</v>
      </c>
      <c r="E16" s="1851">
        <v>8158</v>
      </c>
      <c r="F16" s="1851">
        <v>9008</v>
      </c>
      <c r="G16" s="1851">
        <v>9877</v>
      </c>
      <c r="H16" s="1851">
        <v>10603</v>
      </c>
      <c r="I16" s="1851">
        <v>11327</v>
      </c>
      <c r="J16" s="1851">
        <v>12082</v>
      </c>
      <c r="K16" s="1851">
        <v>12847</v>
      </c>
      <c r="L16" s="1851">
        <v>14386</v>
      </c>
      <c r="M16" s="1851">
        <v>15910</v>
      </c>
      <c r="N16" s="1851">
        <v>16984</v>
      </c>
      <c r="O16" s="1851">
        <v>17902</v>
      </c>
      <c r="P16" s="1851">
        <v>18596</v>
      </c>
      <c r="Q16" s="1851">
        <v>19131.5</v>
      </c>
      <c r="R16" s="1851">
        <v>19810</v>
      </c>
      <c r="S16" s="1851">
        <v>20287.5</v>
      </c>
      <c r="T16" s="1867">
        <v>20586</v>
      </c>
    </row>
    <row r="17" spans="1:20">
      <c r="A17" s="122" t="s">
        <v>926</v>
      </c>
      <c r="B17" s="163"/>
      <c r="C17" s="1851"/>
      <c r="D17" s="1851"/>
      <c r="E17" s="1851"/>
      <c r="F17" s="1851"/>
      <c r="G17" s="1851"/>
      <c r="H17" s="1851"/>
      <c r="I17" s="1851"/>
      <c r="J17" s="1851"/>
      <c r="K17" s="1851"/>
      <c r="L17" s="1851"/>
      <c r="M17" s="1851"/>
      <c r="N17" s="1851"/>
      <c r="O17" s="1851"/>
      <c r="P17" s="1851"/>
      <c r="Q17" s="1851"/>
      <c r="R17" s="1851"/>
      <c r="S17" s="1851"/>
      <c r="T17" s="1867"/>
    </row>
    <row r="18" spans="1:20">
      <c r="A18" s="1866" t="s">
        <v>957</v>
      </c>
      <c r="B18" s="163">
        <v>1354</v>
      </c>
      <c r="C18" s="1851">
        <v>1414</v>
      </c>
      <c r="D18" s="1851">
        <v>1523</v>
      </c>
      <c r="E18" s="1851">
        <v>1670</v>
      </c>
      <c r="F18" s="1851">
        <v>1794</v>
      </c>
      <c r="G18" s="1851">
        <v>1996</v>
      </c>
      <c r="H18" s="1851">
        <v>2164</v>
      </c>
      <c r="I18" s="1851">
        <v>2262</v>
      </c>
      <c r="J18" s="1851">
        <v>2348</v>
      </c>
      <c r="K18" s="1851">
        <v>2542</v>
      </c>
      <c r="L18" s="1851">
        <v>2746</v>
      </c>
      <c r="M18" s="1851">
        <v>2910</v>
      </c>
      <c r="N18" s="1851">
        <v>3086</v>
      </c>
      <c r="O18" s="1851">
        <v>3220</v>
      </c>
      <c r="P18" s="1851">
        <v>3388</v>
      </c>
      <c r="Q18" s="1851">
        <v>3484</v>
      </c>
      <c r="R18" s="1851">
        <v>3592</v>
      </c>
      <c r="S18" s="1851">
        <v>3692</v>
      </c>
      <c r="T18" s="1867">
        <v>3742</v>
      </c>
    </row>
    <row r="19" spans="1:20">
      <c r="A19" s="1866" t="s">
        <v>956</v>
      </c>
      <c r="B19" s="163">
        <v>5601</v>
      </c>
      <c r="C19" s="1851">
        <v>5884</v>
      </c>
      <c r="D19" s="1851">
        <v>5742</v>
      </c>
      <c r="E19" s="1851">
        <v>6372</v>
      </c>
      <c r="F19" s="1851">
        <v>6556</v>
      </c>
      <c r="G19" s="1851">
        <v>7210</v>
      </c>
      <c r="H19" s="1851">
        <v>7498</v>
      </c>
      <c r="I19" s="1851">
        <v>7889</v>
      </c>
      <c r="J19" s="1851">
        <v>8228</v>
      </c>
      <c r="K19" s="1851">
        <v>8238</v>
      </c>
      <c r="L19" s="1851">
        <v>8984</v>
      </c>
      <c r="M19" s="1851">
        <v>9586</v>
      </c>
      <c r="N19" s="1851">
        <v>10230</v>
      </c>
      <c r="O19" s="1851">
        <v>10722</v>
      </c>
      <c r="P19" s="1851">
        <v>11342</v>
      </c>
      <c r="Q19" s="1851">
        <v>11676</v>
      </c>
      <c r="R19" s="1851">
        <v>12070</v>
      </c>
      <c r="S19" s="1851">
        <v>12382</v>
      </c>
      <c r="T19" s="1867">
        <v>12562</v>
      </c>
    </row>
    <row r="20" spans="1:20">
      <c r="A20" s="122" t="s">
        <v>925</v>
      </c>
      <c r="B20" s="163"/>
      <c r="C20" s="1851"/>
      <c r="D20" s="1851"/>
      <c r="E20" s="1851"/>
      <c r="F20" s="1851"/>
      <c r="G20" s="1851"/>
      <c r="H20" s="1851"/>
      <c r="I20" s="1851"/>
      <c r="J20" s="1851"/>
      <c r="K20" s="1851"/>
      <c r="L20" s="1851"/>
      <c r="M20" s="1851"/>
      <c r="N20" s="1851"/>
      <c r="O20" s="1851"/>
      <c r="P20" s="1851"/>
      <c r="Q20" s="1851"/>
      <c r="R20" s="1851"/>
      <c r="S20" s="1851"/>
      <c r="T20" s="1867"/>
    </row>
    <row r="21" spans="1:20">
      <c r="A21" s="1866" t="s">
        <v>957</v>
      </c>
      <c r="B21" s="163">
        <v>1481</v>
      </c>
      <c r="C21" s="1851">
        <v>1544</v>
      </c>
      <c r="D21" s="1851">
        <v>1612</v>
      </c>
      <c r="E21" s="1851">
        <v>1778</v>
      </c>
      <c r="F21" s="1851">
        <v>1886</v>
      </c>
      <c r="G21" s="1851">
        <v>1984</v>
      </c>
      <c r="H21" s="1851">
        <v>2492</v>
      </c>
      <c r="I21" s="1851">
        <v>2728</v>
      </c>
      <c r="J21" s="1851">
        <v>2893.2</v>
      </c>
      <c r="K21" s="1851">
        <v>3145</v>
      </c>
      <c r="L21" s="1851">
        <v>3489.2</v>
      </c>
      <c r="M21" s="1851">
        <v>3888</v>
      </c>
      <c r="N21" s="1851">
        <v>4089</v>
      </c>
      <c r="O21" s="1851">
        <v>4285</v>
      </c>
      <c r="P21" s="1851">
        <v>4456</v>
      </c>
      <c r="Q21" s="1851">
        <v>4620</v>
      </c>
      <c r="R21" s="1851">
        <v>4839.5200000000004</v>
      </c>
      <c r="S21" s="1851">
        <v>5080</v>
      </c>
      <c r="T21" s="1867">
        <v>5253</v>
      </c>
    </row>
    <row r="22" spans="1:20">
      <c r="A22" s="1866" t="s">
        <v>956</v>
      </c>
      <c r="B22" s="163">
        <v>5483</v>
      </c>
      <c r="C22" s="1851">
        <v>5764</v>
      </c>
      <c r="D22" s="1851">
        <v>6038</v>
      </c>
      <c r="E22" s="1851">
        <v>6554</v>
      </c>
      <c r="F22" s="1851">
        <v>7034</v>
      </c>
      <c r="G22" s="1851">
        <v>7390</v>
      </c>
      <c r="H22" s="1851">
        <v>9056</v>
      </c>
      <c r="I22" s="1851">
        <v>9447</v>
      </c>
      <c r="J22" s="1851">
        <v>10063.200000000001</v>
      </c>
      <c r="K22" s="1851">
        <v>10897</v>
      </c>
      <c r="L22" s="1851">
        <v>12117.2</v>
      </c>
      <c r="M22" s="1851">
        <v>13536</v>
      </c>
      <c r="N22" s="1851">
        <v>11721</v>
      </c>
      <c r="O22" s="1851">
        <v>12307</v>
      </c>
      <c r="P22" s="1851">
        <v>12792</v>
      </c>
      <c r="Q22" s="1851">
        <v>13206</v>
      </c>
      <c r="R22" s="1851">
        <v>13855</v>
      </c>
      <c r="S22" s="1851">
        <v>14548</v>
      </c>
      <c r="T22" s="1867">
        <v>15051</v>
      </c>
    </row>
    <row r="23" spans="1:20">
      <c r="A23" s="122" t="s">
        <v>945</v>
      </c>
      <c r="B23" s="163"/>
      <c r="C23" s="1851"/>
      <c r="D23" s="1851"/>
      <c r="E23" s="1851"/>
      <c r="F23" s="1851"/>
      <c r="G23" s="1851"/>
      <c r="H23" s="1851"/>
      <c r="I23" s="1851"/>
      <c r="J23" s="1851"/>
      <c r="K23" s="1851"/>
      <c r="L23" s="1851"/>
      <c r="M23" s="1851"/>
      <c r="N23" s="1851"/>
      <c r="O23" s="1851"/>
      <c r="P23" s="1851"/>
      <c r="Q23" s="1851"/>
      <c r="R23" s="1851"/>
      <c r="S23" s="1851"/>
      <c r="T23" s="1867"/>
    </row>
    <row r="24" spans="1:20">
      <c r="A24" s="1866" t="s">
        <v>957</v>
      </c>
      <c r="B24" s="163">
        <v>1682</v>
      </c>
      <c r="C24" s="1851">
        <v>1882</v>
      </c>
      <c r="D24" s="1851">
        <v>2196</v>
      </c>
      <c r="E24" s="1851">
        <v>2450</v>
      </c>
      <c r="F24" s="1851">
        <v>2788</v>
      </c>
      <c r="G24" s="1851">
        <v>3022</v>
      </c>
      <c r="H24" s="1851">
        <v>3308</v>
      </c>
      <c r="I24" s="1851">
        <v>3528</v>
      </c>
      <c r="J24" s="1851">
        <v>3752</v>
      </c>
      <c r="K24" s="1851">
        <v>4048</v>
      </c>
      <c r="L24" s="1851">
        <v>4288</v>
      </c>
      <c r="M24" s="1851">
        <v>4584</v>
      </c>
      <c r="N24" s="1851">
        <v>4786</v>
      </c>
      <c r="O24" s="1851">
        <v>5086</v>
      </c>
      <c r="P24" s="1851">
        <v>5270</v>
      </c>
      <c r="Q24" s="1851">
        <v>5386</v>
      </c>
      <c r="R24" s="1851">
        <v>5530</v>
      </c>
      <c r="S24" s="1851">
        <v>5432</v>
      </c>
      <c r="T24" s="1867">
        <v>5726</v>
      </c>
    </row>
    <row r="25" spans="1:20">
      <c r="A25" s="1866" t="s">
        <v>956</v>
      </c>
      <c r="B25" s="163">
        <v>5262</v>
      </c>
      <c r="C25" s="1851">
        <v>5922</v>
      </c>
      <c r="D25" s="1851">
        <v>6802</v>
      </c>
      <c r="E25" s="1851">
        <v>7630</v>
      </c>
      <c r="F25" s="1851">
        <v>8718</v>
      </c>
      <c r="G25" s="1851">
        <v>9472</v>
      </c>
      <c r="H25" s="1851">
        <v>10338</v>
      </c>
      <c r="I25" s="1851">
        <v>11029</v>
      </c>
      <c r="J25" s="1851">
        <v>11514</v>
      </c>
      <c r="K25" s="1851">
        <v>11888</v>
      </c>
      <c r="L25" s="1851">
        <v>12246</v>
      </c>
      <c r="M25" s="1851">
        <v>12940</v>
      </c>
      <c r="N25" s="1851">
        <v>13518</v>
      </c>
      <c r="O25" s="1851">
        <v>14256</v>
      </c>
      <c r="P25" s="1851">
        <v>14802</v>
      </c>
      <c r="Q25" s="1851">
        <v>15202</v>
      </c>
      <c r="R25" s="1851">
        <v>15690</v>
      </c>
      <c r="S25" s="1851">
        <v>16066</v>
      </c>
      <c r="T25" s="1867">
        <v>16296</v>
      </c>
    </row>
    <row r="26" spans="1:20">
      <c r="A26" s="122" t="s">
        <v>923</v>
      </c>
      <c r="B26" s="163"/>
      <c r="C26" s="1851"/>
      <c r="D26" s="1851"/>
      <c r="E26" s="1851"/>
      <c r="F26" s="1851"/>
      <c r="G26" s="1851"/>
      <c r="H26" s="1851"/>
      <c r="I26" s="1851"/>
      <c r="J26" s="1851"/>
      <c r="K26" s="1851"/>
      <c r="L26" s="1851"/>
      <c r="M26" s="1851"/>
      <c r="N26" s="1851"/>
      <c r="O26" s="1851"/>
      <c r="P26" s="1851"/>
      <c r="Q26" s="1851"/>
      <c r="R26" s="1851"/>
      <c r="S26" s="1851"/>
      <c r="T26" s="1867"/>
    </row>
    <row r="27" spans="1:20">
      <c r="A27" s="1866" t="s">
        <v>957</v>
      </c>
      <c r="B27" s="163">
        <v>1636</v>
      </c>
      <c r="C27" s="1851">
        <v>1762</v>
      </c>
      <c r="D27" s="1851">
        <v>1890</v>
      </c>
      <c r="E27" s="1851">
        <v>2035</v>
      </c>
      <c r="F27" s="1851">
        <v>2174</v>
      </c>
      <c r="G27" s="1851">
        <v>2312</v>
      </c>
      <c r="H27" s="1851">
        <v>2404</v>
      </c>
      <c r="I27" s="1851">
        <v>2535.5</v>
      </c>
      <c r="J27" s="1851">
        <v>2659.5</v>
      </c>
      <c r="K27" s="1851">
        <v>2790</v>
      </c>
      <c r="L27" s="1851">
        <v>2932</v>
      </c>
      <c r="M27" s="1851">
        <v>3052</v>
      </c>
      <c r="N27" s="1851">
        <v>3170</v>
      </c>
      <c r="O27" s="1851">
        <v>3342</v>
      </c>
      <c r="P27" s="1851">
        <v>3468</v>
      </c>
      <c r="Q27" s="1851">
        <v>3568</v>
      </c>
      <c r="R27" s="1851">
        <v>3689</v>
      </c>
      <c r="S27" s="1851">
        <v>4009</v>
      </c>
      <c r="T27" s="1867">
        <v>3843</v>
      </c>
    </row>
    <row r="28" spans="1:20">
      <c r="A28" s="1868" t="s">
        <v>956</v>
      </c>
      <c r="B28" s="1774">
        <v>5131</v>
      </c>
      <c r="C28" s="1855">
        <v>5450</v>
      </c>
      <c r="D28" s="1855">
        <v>5800</v>
      </c>
      <c r="E28" s="1855">
        <v>6277</v>
      </c>
      <c r="F28" s="1855">
        <v>6754</v>
      </c>
      <c r="G28" s="1855">
        <v>7232</v>
      </c>
      <c r="H28" s="1855">
        <v>7519</v>
      </c>
      <c r="I28" s="1855">
        <v>7957.5</v>
      </c>
      <c r="J28" s="1855">
        <v>8373.5</v>
      </c>
      <c r="K28" s="1855">
        <v>8730</v>
      </c>
      <c r="L28" s="1855">
        <v>9172</v>
      </c>
      <c r="M28" s="1855">
        <v>9604</v>
      </c>
      <c r="N28" s="1855">
        <v>10012</v>
      </c>
      <c r="O28" s="1855">
        <v>10594</v>
      </c>
      <c r="P28" s="1855">
        <v>11010</v>
      </c>
      <c r="Q28" s="1855">
        <v>11020</v>
      </c>
      <c r="R28" s="1855">
        <v>11728</v>
      </c>
      <c r="S28" s="1855">
        <v>12019.5</v>
      </c>
      <c r="T28" s="1869">
        <v>12206</v>
      </c>
    </row>
    <row r="29" spans="1:20">
      <c r="A29" s="164"/>
      <c r="B29" s="164"/>
      <c r="C29" s="164"/>
      <c r="D29" s="164"/>
      <c r="E29" s="164"/>
      <c r="F29" s="164"/>
      <c r="G29" s="164"/>
      <c r="H29" s="164"/>
      <c r="I29" s="164"/>
      <c r="J29" s="164"/>
      <c r="K29" s="164"/>
      <c r="L29" s="164"/>
      <c r="M29" s="1782"/>
      <c r="N29" s="1782"/>
      <c r="O29" s="1782"/>
      <c r="P29" s="1782"/>
      <c r="Q29" s="164"/>
      <c r="R29" s="1782"/>
      <c r="S29" s="1870"/>
      <c r="T29" s="1871"/>
    </row>
    <row r="30" spans="1:20" ht="25.5" customHeight="1">
      <c r="A30" s="1783" t="s">
        <v>955</v>
      </c>
      <c r="B30" s="1783"/>
      <c r="C30" s="1783"/>
      <c r="D30" s="1783"/>
      <c r="E30" s="1783"/>
      <c r="F30" s="1783"/>
      <c r="G30" s="1783"/>
      <c r="H30" s="1783"/>
      <c r="I30" s="1783"/>
      <c r="J30" s="1783"/>
      <c r="K30" s="1783"/>
      <c r="L30" s="1783"/>
      <c r="M30" s="1783"/>
      <c r="N30" s="1783"/>
      <c r="O30" s="1783"/>
      <c r="P30" s="1783"/>
      <c r="Q30" s="1783"/>
      <c r="R30" s="1783"/>
      <c r="S30" s="1783"/>
      <c r="T30" s="1783"/>
    </row>
    <row r="31" spans="1:20">
      <c r="A31" s="164"/>
      <c r="B31" s="164"/>
      <c r="C31" s="164"/>
      <c r="D31" s="164"/>
      <c r="E31" s="164"/>
      <c r="F31" s="164"/>
      <c r="G31" s="164"/>
      <c r="H31" s="164"/>
      <c r="I31" s="164"/>
      <c r="J31" s="164"/>
      <c r="K31" s="164"/>
      <c r="L31" s="164"/>
      <c r="M31" s="164"/>
      <c r="N31" s="164"/>
      <c r="O31" s="164"/>
      <c r="P31" s="164"/>
      <c r="Q31" s="164"/>
      <c r="R31" s="164"/>
      <c r="S31" s="164"/>
      <c r="T31" s="1871"/>
    </row>
    <row r="32" spans="1:20">
      <c r="A32" s="1820" t="s">
        <v>895</v>
      </c>
      <c r="B32" s="1820"/>
      <c r="C32" s="1820"/>
      <c r="D32" s="1820"/>
      <c r="E32" s="1820"/>
      <c r="F32" s="1820"/>
      <c r="G32" s="1820"/>
      <c r="H32" s="1820"/>
      <c r="I32" s="1820"/>
      <c r="J32" s="1820"/>
      <c r="K32" s="1820"/>
      <c r="L32" s="1820"/>
      <c r="M32" s="1820"/>
      <c r="N32" s="1820"/>
      <c r="O32" s="1820"/>
      <c r="P32" s="1820"/>
      <c r="Q32" s="1820"/>
      <c r="R32" s="1820"/>
      <c r="S32" s="1820"/>
      <c r="T32" s="1820"/>
    </row>
    <row r="33" spans="1:19">
      <c r="A33" s="200"/>
      <c r="B33" s="200"/>
      <c r="C33" s="200"/>
      <c r="D33" s="200"/>
      <c r="E33" s="200"/>
      <c r="F33" s="200"/>
      <c r="G33" s="200"/>
      <c r="H33" s="200"/>
      <c r="I33" s="200"/>
      <c r="J33" s="200"/>
      <c r="K33" s="200"/>
      <c r="L33" s="200"/>
      <c r="M33" s="200"/>
      <c r="N33" s="200"/>
      <c r="O33" s="200"/>
      <c r="P33" s="200"/>
      <c r="Q33" s="200"/>
      <c r="R33" s="200"/>
      <c r="S33" s="200"/>
    </row>
  </sheetData>
  <mergeCells count="2">
    <mergeCell ref="A30:T30"/>
    <mergeCell ref="A32:T32"/>
  </mergeCells>
  <printOptions horizontalCentered="1"/>
  <pageMargins left="1" right="1" top="1" bottom="0.7" header="0.5" footer="0.5"/>
  <pageSetup scale="71" fitToHeight="0" orientation="landscape" horizontalDpi="1200" verticalDpi="1200" r:id="rId1"/>
  <headerFooter scaleWithDoc="0">
    <oddHeader>&amp;C&amp;"-,Bold"Table 14.6
USHE Summary of Tuition and Fees by Institution</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M70"/>
  <sheetViews>
    <sheetView view="pageLayout" zoomScaleNormal="100" workbookViewId="0">
      <selection activeCell="B7" sqref="B7"/>
    </sheetView>
  </sheetViews>
  <sheetFormatPr defaultColWidth="9.140625" defaultRowHeight="12.75"/>
  <cols>
    <col min="1" max="1" width="23.42578125" style="194" bestFit="1" customWidth="1"/>
    <col min="2" max="3" width="7.7109375" style="194" bestFit="1" customWidth="1"/>
    <col min="4" max="9" width="7.42578125" style="194" bestFit="1" customWidth="1"/>
    <col min="10" max="10" width="8.140625" style="194" bestFit="1" customWidth="1"/>
    <col min="11" max="11" width="7.28515625" style="194" bestFit="1" customWidth="1"/>
    <col min="12" max="12" width="8.140625" style="194" bestFit="1" customWidth="1"/>
    <col min="13" max="13" width="7.28515625" style="194" bestFit="1" customWidth="1"/>
    <col min="14" max="16384" width="9.140625" style="194"/>
  </cols>
  <sheetData>
    <row r="1" spans="1:13" s="852" customFormat="1">
      <c r="A1" s="1872" t="s">
        <v>1002</v>
      </c>
      <c r="B1" s="1784" t="s">
        <v>1001</v>
      </c>
      <c r="C1" s="1785" t="s">
        <v>1000</v>
      </c>
      <c r="D1" s="1785" t="s">
        <v>999</v>
      </c>
      <c r="E1" s="1785" t="s">
        <v>998</v>
      </c>
      <c r="F1" s="1785" t="s">
        <v>997</v>
      </c>
      <c r="G1" s="1785" t="s">
        <v>745</v>
      </c>
      <c r="H1" s="1785" t="s">
        <v>996</v>
      </c>
      <c r="I1" s="1785" t="s">
        <v>995</v>
      </c>
      <c r="J1" s="1873" t="s">
        <v>994</v>
      </c>
      <c r="K1" s="1874"/>
      <c r="L1" s="1873" t="s">
        <v>993</v>
      </c>
      <c r="M1" s="1874"/>
    </row>
    <row r="2" spans="1:13" s="852" customFormat="1">
      <c r="A2" s="1875"/>
      <c r="B2" s="1793"/>
      <c r="C2" s="1794"/>
      <c r="D2" s="1794"/>
      <c r="E2" s="1794"/>
      <c r="F2" s="1794"/>
      <c r="G2" s="1794"/>
      <c r="H2" s="1794"/>
      <c r="I2" s="1794"/>
      <c r="J2" s="1876" t="s">
        <v>774</v>
      </c>
      <c r="K2" s="1877" t="s">
        <v>5</v>
      </c>
      <c r="L2" s="1876" t="s">
        <v>774</v>
      </c>
      <c r="M2" s="1878" t="s">
        <v>5</v>
      </c>
    </row>
    <row r="3" spans="1:13">
      <c r="A3" s="1888"/>
      <c r="B3" s="1828"/>
      <c r="C3" s="1829"/>
      <c r="D3" s="1829"/>
      <c r="E3" s="1829"/>
      <c r="F3" s="1829"/>
      <c r="G3" s="1829"/>
      <c r="H3" s="1829"/>
      <c r="I3" s="1828"/>
      <c r="J3" s="1828"/>
      <c r="K3" s="1889"/>
      <c r="L3" s="1829"/>
      <c r="M3" s="1769"/>
    </row>
    <row r="4" spans="1:13">
      <c r="A4" s="1813" t="s">
        <v>992</v>
      </c>
      <c r="B4" s="1880"/>
      <c r="C4" s="1880"/>
      <c r="D4" s="1880"/>
      <c r="E4" s="1880"/>
      <c r="F4" s="1880"/>
      <c r="G4" s="1880"/>
      <c r="H4" s="1880"/>
      <c r="I4" s="1881"/>
      <c r="J4" s="1774"/>
      <c r="K4" s="1775"/>
      <c r="L4" s="1774"/>
      <c r="M4" s="1882"/>
    </row>
    <row r="5" spans="1:13">
      <c r="A5" s="1803" t="s">
        <v>930</v>
      </c>
      <c r="B5" s="161">
        <v>7483</v>
      </c>
      <c r="C5" s="163">
        <v>7825</v>
      </c>
      <c r="D5" s="163">
        <v>8155</v>
      </c>
      <c r="E5" s="163">
        <v>8023</v>
      </c>
      <c r="F5" s="163">
        <v>8183</v>
      </c>
      <c r="G5" s="163">
        <v>8169</v>
      </c>
      <c r="H5" s="163">
        <v>8554</v>
      </c>
      <c r="I5" s="163">
        <v>8604</v>
      </c>
      <c r="J5" s="161">
        <v>50</v>
      </c>
      <c r="K5" s="1771">
        <v>5.8452186111760578E-3</v>
      </c>
      <c r="L5" s="161">
        <v>449</v>
      </c>
      <c r="M5" s="1770">
        <v>5.505824647455549E-2</v>
      </c>
    </row>
    <row r="6" spans="1:13" ht="12.75" customHeight="1">
      <c r="A6" s="1803" t="s">
        <v>988</v>
      </c>
      <c r="B6" s="161">
        <v>5142</v>
      </c>
      <c r="C6" s="163">
        <v>5515</v>
      </c>
      <c r="D6" s="163">
        <v>5483</v>
      </c>
      <c r="E6" s="163">
        <v>5795</v>
      </c>
      <c r="F6" s="163">
        <v>6082</v>
      </c>
      <c r="G6" s="163">
        <v>6231</v>
      </c>
      <c r="H6" s="163">
        <v>6446</v>
      </c>
      <c r="I6" s="163">
        <v>6642</v>
      </c>
      <c r="J6" s="161">
        <v>196</v>
      </c>
      <c r="K6" s="1771">
        <v>3.0406453614644741E-2</v>
      </c>
      <c r="L6" s="161">
        <v>1159</v>
      </c>
      <c r="M6" s="1770">
        <v>0.2113806310414007</v>
      </c>
    </row>
    <row r="7" spans="1:13">
      <c r="A7" s="1803" t="s">
        <v>928</v>
      </c>
      <c r="B7" s="161">
        <v>4145</v>
      </c>
      <c r="C7" s="163">
        <v>4505</v>
      </c>
      <c r="D7" s="163">
        <v>4736</v>
      </c>
      <c r="E7" s="163">
        <v>4690</v>
      </c>
      <c r="F7" s="163">
        <v>5086</v>
      </c>
      <c r="G7" s="163">
        <v>5105</v>
      </c>
      <c r="H7" s="163">
        <v>5191</v>
      </c>
      <c r="I7" s="163">
        <v>5380</v>
      </c>
      <c r="J7" s="161">
        <v>189</v>
      </c>
      <c r="K7" s="1771">
        <v>3.6409169716817569E-2</v>
      </c>
      <c r="L7" s="161">
        <v>644</v>
      </c>
      <c r="M7" s="1770">
        <v>0.13597972972972974</v>
      </c>
    </row>
    <row r="8" spans="1:13">
      <c r="A8" s="1803" t="s">
        <v>927</v>
      </c>
      <c r="B8" s="161">
        <v>1778</v>
      </c>
      <c r="C8" s="163">
        <v>1606</v>
      </c>
      <c r="D8" s="163">
        <v>1743</v>
      </c>
      <c r="E8" s="163">
        <v>1565</v>
      </c>
      <c r="F8" s="163">
        <v>1545</v>
      </c>
      <c r="G8" s="163">
        <v>1736</v>
      </c>
      <c r="H8" s="163">
        <v>2177</v>
      </c>
      <c r="I8" s="163">
        <v>2357</v>
      </c>
      <c r="J8" s="161">
        <v>180</v>
      </c>
      <c r="K8" s="1771">
        <v>8.2682590721175925E-2</v>
      </c>
      <c r="L8" s="161">
        <v>614</v>
      </c>
      <c r="M8" s="1770">
        <v>0.35226620768789446</v>
      </c>
    </row>
    <row r="9" spans="1:13">
      <c r="A9" s="1803" t="s">
        <v>926</v>
      </c>
      <c r="B9" s="161">
        <v>1041</v>
      </c>
      <c r="C9" s="163">
        <v>1088</v>
      </c>
      <c r="D9" s="163">
        <v>936</v>
      </c>
      <c r="E9" s="163">
        <v>745</v>
      </c>
      <c r="F9" s="163">
        <v>856</v>
      </c>
      <c r="G9" s="163">
        <v>968</v>
      </c>
      <c r="H9" s="163">
        <v>1020</v>
      </c>
      <c r="I9" s="163">
        <v>1055</v>
      </c>
      <c r="J9" s="161">
        <v>35</v>
      </c>
      <c r="K9" s="1771">
        <v>3.4313725490196081E-2</v>
      </c>
      <c r="L9" s="161">
        <v>119</v>
      </c>
      <c r="M9" s="1770">
        <v>0.12713675213675213</v>
      </c>
    </row>
    <row r="10" spans="1:13">
      <c r="A10" s="1803" t="s">
        <v>925</v>
      </c>
      <c r="B10" s="161">
        <v>2019</v>
      </c>
      <c r="C10" s="163">
        <v>2051</v>
      </c>
      <c r="D10" s="163">
        <v>2028</v>
      </c>
      <c r="E10" s="163">
        <v>2003</v>
      </c>
      <c r="F10" s="163">
        <v>1941</v>
      </c>
      <c r="G10" s="163">
        <v>1919</v>
      </c>
      <c r="H10" s="163">
        <v>1935</v>
      </c>
      <c r="I10" s="163">
        <v>2034</v>
      </c>
      <c r="J10" s="161">
        <v>99</v>
      </c>
      <c r="K10" s="1771">
        <v>5.1162790697674418E-2</v>
      </c>
      <c r="L10" s="161">
        <v>6</v>
      </c>
      <c r="M10" s="1770">
        <v>2.9585798816568047E-3</v>
      </c>
    </row>
    <row r="11" spans="1:13">
      <c r="A11" s="1803" t="s">
        <v>945</v>
      </c>
      <c r="B11" s="161">
        <v>4188</v>
      </c>
      <c r="C11" s="163">
        <v>4559</v>
      </c>
      <c r="D11" s="163">
        <v>4611</v>
      </c>
      <c r="E11" s="163">
        <v>5242</v>
      </c>
      <c r="F11" s="163">
        <v>5082</v>
      </c>
      <c r="G11" s="163">
        <v>5107</v>
      </c>
      <c r="H11" s="163">
        <v>5024</v>
      </c>
      <c r="I11" s="163">
        <v>6084</v>
      </c>
      <c r="J11" s="161">
        <v>1060</v>
      </c>
      <c r="K11" s="1771">
        <v>0.21098726114649682</v>
      </c>
      <c r="L11" s="161">
        <v>1473</v>
      </c>
      <c r="M11" s="1770">
        <v>0.31945348080676644</v>
      </c>
    </row>
    <row r="12" spans="1:13">
      <c r="A12" s="1803" t="s">
        <v>923</v>
      </c>
      <c r="B12" s="161">
        <v>4180</v>
      </c>
      <c r="C12" s="163">
        <v>4190</v>
      </c>
      <c r="D12" s="163">
        <v>4049</v>
      </c>
      <c r="E12" s="163">
        <v>4428</v>
      </c>
      <c r="F12" s="163">
        <v>4022</v>
      </c>
      <c r="G12" s="163">
        <v>4587</v>
      </c>
      <c r="H12" s="163">
        <v>6354</v>
      </c>
      <c r="I12" s="163">
        <v>5600</v>
      </c>
      <c r="J12" s="161">
        <v>-754</v>
      </c>
      <c r="K12" s="1771">
        <v>-0.11866540761724897</v>
      </c>
      <c r="L12" s="161">
        <v>1551</v>
      </c>
      <c r="M12" s="1770">
        <v>0.3830575450728575</v>
      </c>
    </row>
    <row r="13" spans="1:13">
      <c r="A13" s="1803" t="s">
        <v>922</v>
      </c>
      <c r="B13" s="161">
        <v>29976</v>
      </c>
      <c r="C13" s="163">
        <v>31339</v>
      </c>
      <c r="D13" s="163">
        <v>31741</v>
      </c>
      <c r="E13" s="163">
        <v>32491</v>
      </c>
      <c r="F13" s="163">
        <v>32797</v>
      </c>
      <c r="G13" s="163">
        <v>33822</v>
      </c>
      <c r="H13" s="163">
        <v>36701</v>
      </c>
      <c r="I13" s="163">
        <v>37756</v>
      </c>
      <c r="J13" s="161">
        <v>1055</v>
      </c>
      <c r="K13" s="1771">
        <v>2.8745810740851748E-2</v>
      </c>
      <c r="L13" s="161">
        <v>6015</v>
      </c>
      <c r="M13" s="1770">
        <v>0.18950253615198009</v>
      </c>
    </row>
    <row r="14" spans="1:13">
      <c r="A14" s="1803"/>
      <c r="B14" s="161"/>
      <c r="C14" s="163"/>
      <c r="D14" s="163"/>
      <c r="E14" s="163"/>
      <c r="F14" s="163"/>
      <c r="G14" s="163"/>
      <c r="H14" s="163"/>
      <c r="I14" s="1840"/>
      <c r="J14" s="1803"/>
      <c r="K14" s="1771"/>
      <c r="L14" s="161"/>
      <c r="M14" s="1770"/>
    </row>
    <row r="15" spans="1:13">
      <c r="A15" s="1813" t="s">
        <v>991</v>
      </c>
      <c r="B15" s="1879"/>
      <c r="C15" s="1880"/>
      <c r="D15" s="1880"/>
      <c r="E15" s="1880"/>
      <c r="F15" s="1880"/>
      <c r="G15" s="1880"/>
      <c r="H15" s="1880"/>
      <c r="I15" s="1881"/>
      <c r="J15" s="1776"/>
      <c r="K15" s="1775"/>
      <c r="L15" s="1776"/>
      <c r="M15" s="1777"/>
    </row>
    <row r="16" spans="1:13">
      <c r="A16" s="1803" t="s">
        <v>930</v>
      </c>
      <c r="B16" s="161">
        <v>302</v>
      </c>
      <c r="C16" s="163">
        <v>379</v>
      </c>
      <c r="D16" s="163">
        <v>369</v>
      </c>
      <c r="E16" s="163">
        <v>397</v>
      </c>
      <c r="F16" s="163">
        <v>222</v>
      </c>
      <c r="G16" s="163">
        <v>386</v>
      </c>
      <c r="H16" s="163">
        <v>410</v>
      </c>
      <c r="I16" s="163">
        <v>430</v>
      </c>
      <c r="J16" s="161">
        <v>20</v>
      </c>
      <c r="K16" s="1771">
        <v>4.878048780487805E-2</v>
      </c>
      <c r="L16" s="161">
        <v>61</v>
      </c>
      <c r="M16" s="1770">
        <v>0.16531165311653118</v>
      </c>
    </row>
    <row r="17" spans="1:13" ht="12.75" customHeight="1">
      <c r="A17" s="1803" t="s">
        <v>988</v>
      </c>
      <c r="B17" s="161">
        <v>71</v>
      </c>
      <c r="C17" s="163">
        <v>82</v>
      </c>
      <c r="D17" s="163">
        <v>71</v>
      </c>
      <c r="E17" s="163">
        <v>205</v>
      </c>
      <c r="F17" s="163">
        <v>247</v>
      </c>
      <c r="G17" s="163">
        <v>237</v>
      </c>
      <c r="H17" s="1840">
        <v>214</v>
      </c>
      <c r="I17" s="163">
        <v>258</v>
      </c>
      <c r="J17" s="161">
        <v>44</v>
      </c>
      <c r="K17" s="1771">
        <v>0.20560747663551401</v>
      </c>
      <c r="L17" s="161">
        <v>187</v>
      </c>
      <c r="M17" s="1770">
        <v>2.6338028169014085</v>
      </c>
    </row>
    <row r="18" spans="1:13">
      <c r="A18" s="1803" t="s">
        <v>928</v>
      </c>
      <c r="B18" s="161">
        <v>57</v>
      </c>
      <c r="C18" s="163">
        <v>59</v>
      </c>
      <c r="D18" s="163">
        <v>80</v>
      </c>
      <c r="E18" s="163">
        <v>75</v>
      </c>
      <c r="F18" s="163">
        <v>90</v>
      </c>
      <c r="G18" s="163">
        <v>118</v>
      </c>
      <c r="H18" s="1840">
        <v>110</v>
      </c>
      <c r="I18" s="163">
        <v>144</v>
      </c>
      <c r="J18" s="161">
        <v>34</v>
      </c>
      <c r="K18" s="1771">
        <v>0.30909090909090908</v>
      </c>
      <c r="L18" s="161">
        <v>64</v>
      </c>
      <c r="M18" s="1770">
        <v>0.8</v>
      </c>
    </row>
    <row r="19" spans="1:13">
      <c r="A19" s="1803" t="s">
        <v>927</v>
      </c>
      <c r="B19" s="161">
        <v>20</v>
      </c>
      <c r="C19" s="163">
        <v>15</v>
      </c>
      <c r="D19" s="163">
        <v>19</v>
      </c>
      <c r="E19" s="163">
        <v>9</v>
      </c>
      <c r="F19" s="163">
        <v>21</v>
      </c>
      <c r="G19" s="163">
        <v>31</v>
      </c>
      <c r="H19" s="1840">
        <v>113</v>
      </c>
      <c r="I19" s="163">
        <v>163</v>
      </c>
      <c r="J19" s="161">
        <v>50</v>
      </c>
      <c r="K19" s="1771">
        <v>0.44247787610619471</v>
      </c>
      <c r="L19" s="161">
        <v>144</v>
      </c>
      <c r="M19" s="1770">
        <v>7.5789473684210522</v>
      </c>
    </row>
    <row r="20" spans="1:13">
      <c r="A20" s="1803" t="s">
        <v>926</v>
      </c>
      <c r="B20" s="161">
        <v>293</v>
      </c>
      <c r="C20" s="163">
        <v>281</v>
      </c>
      <c r="D20" s="163">
        <v>205</v>
      </c>
      <c r="E20" s="163">
        <v>44</v>
      </c>
      <c r="F20" s="163">
        <v>47</v>
      </c>
      <c r="G20" s="163">
        <v>79</v>
      </c>
      <c r="H20" s="1840">
        <v>74</v>
      </c>
      <c r="I20" s="163">
        <v>125</v>
      </c>
      <c r="J20" s="161">
        <v>51</v>
      </c>
      <c r="K20" s="1771">
        <v>0.68918918918918914</v>
      </c>
      <c r="L20" s="161">
        <v>-80</v>
      </c>
      <c r="M20" s="1770">
        <v>-0.3902439024390244</v>
      </c>
    </row>
    <row r="21" spans="1:13">
      <c r="A21" s="1803" t="s">
        <v>925</v>
      </c>
      <c r="B21" s="161">
        <v>557</v>
      </c>
      <c r="C21" s="163">
        <v>437</v>
      </c>
      <c r="D21" s="163">
        <v>384</v>
      </c>
      <c r="E21" s="163">
        <v>344</v>
      </c>
      <c r="F21" s="163">
        <v>316</v>
      </c>
      <c r="G21" s="163">
        <v>299</v>
      </c>
      <c r="H21" s="1840">
        <v>288</v>
      </c>
      <c r="I21" s="163">
        <v>390</v>
      </c>
      <c r="J21" s="161">
        <v>102</v>
      </c>
      <c r="K21" s="1771">
        <v>0.35416666666666669</v>
      </c>
      <c r="L21" s="161">
        <v>6</v>
      </c>
      <c r="M21" s="1770">
        <v>1.5625E-2</v>
      </c>
    </row>
    <row r="22" spans="1:13">
      <c r="A22" s="1803" t="s">
        <v>945</v>
      </c>
      <c r="B22" s="161">
        <v>85</v>
      </c>
      <c r="C22" s="163">
        <v>92</v>
      </c>
      <c r="D22" s="163">
        <v>35</v>
      </c>
      <c r="E22" s="163">
        <v>85</v>
      </c>
      <c r="F22" s="163">
        <v>113</v>
      </c>
      <c r="G22" s="163">
        <v>178</v>
      </c>
      <c r="H22" s="1840">
        <v>204</v>
      </c>
      <c r="I22" s="163">
        <v>331</v>
      </c>
      <c r="J22" s="161">
        <v>127</v>
      </c>
      <c r="K22" s="1771">
        <v>0.62254901960784315</v>
      </c>
      <c r="L22" s="161">
        <v>296</v>
      </c>
      <c r="M22" s="1770">
        <v>8.4571428571428573</v>
      </c>
    </row>
    <row r="23" spans="1:13">
      <c r="A23" s="1803" t="s">
        <v>923</v>
      </c>
      <c r="B23" s="161">
        <v>767</v>
      </c>
      <c r="C23" s="163">
        <v>640</v>
      </c>
      <c r="D23" s="163">
        <v>564</v>
      </c>
      <c r="E23" s="163">
        <v>646</v>
      </c>
      <c r="F23" s="163">
        <v>640</v>
      </c>
      <c r="G23" s="163">
        <v>900</v>
      </c>
      <c r="H23" s="1840">
        <v>2667</v>
      </c>
      <c r="I23" s="163">
        <v>2428</v>
      </c>
      <c r="J23" s="161">
        <v>-239</v>
      </c>
      <c r="K23" s="1771">
        <v>-8.9613798275215595E-2</v>
      </c>
      <c r="L23" s="161">
        <v>1864</v>
      </c>
      <c r="M23" s="1770">
        <v>3.3049645390070923</v>
      </c>
    </row>
    <row r="24" spans="1:13">
      <c r="A24" s="1803" t="s">
        <v>990</v>
      </c>
      <c r="B24" s="161">
        <v>2152</v>
      </c>
      <c r="C24" s="163">
        <v>1985</v>
      </c>
      <c r="D24" s="163">
        <v>1727</v>
      </c>
      <c r="E24" s="163">
        <v>1805</v>
      </c>
      <c r="F24" s="163">
        <v>1696</v>
      </c>
      <c r="G24" s="163">
        <v>2228</v>
      </c>
      <c r="H24" s="163">
        <v>4080</v>
      </c>
      <c r="I24" s="163">
        <v>4269</v>
      </c>
      <c r="J24" s="161">
        <v>189</v>
      </c>
      <c r="K24" s="1771">
        <v>4.6323529411764708E-2</v>
      </c>
      <c r="L24" s="161">
        <v>2542</v>
      </c>
      <c r="M24" s="1770">
        <v>1.4719166184134338</v>
      </c>
    </row>
    <row r="25" spans="1:13">
      <c r="A25" s="1803"/>
      <c r="B25" s="1803"/>
      <c r="C25" s="1840"/>
      <c r="D25" s="1840"/>
      <c r="E25" s="1840"/>
      <c r="F25" s="1840"/>
      <c r="G25" s="1840"/>
      <c r="H25" s="1840"/>
      <c r="I25" s="1840"/>
      <c r="J25" s="1803"/>
      <c r="K25" s="1771"/>
      <c r="L25" s="161"/>
      <c r="M25" s="1770"/>
    </row>
    <row r="26" spans="1:13">
      <c r="A26" s="1813" t="s">
        <v>989</v>
      </c>
      <c r="B26" s="1879"/>
      <c r="C26" s="1880"/>
      <c r="D26" s="1880"/>
      <c r="E26" s="1880"/>
      <c r="F26" s="1880"/>
      <c r="G26" s="1880"/>
      <c r="H26" s="1880"/>
      <c r="I26" s="1881"/>
      <c r="J26" s="1883"/>
      <c r="K26" s="1775"/>
      <c r="L26" s="1776"/>
      <c r="M26" s="1777"/>
    </row>
    <row r="27" spans="1:13" ht="12.75" customHeight="1">
      <c r="A27" s="1803" t="s">
        <v>988</v>
      </c>
      <c r="B27" s="161">
        <v>860</v>
      </c>
      <c r="C27" s="163">
        <v>973</v>
      </c>
      <c r="D27" s="163">
        <v>851</v>
      </c>
      <c r="E27" s="163">
        <v>1000</v>
      </c>
      <c r="F27" s="163">
        <v>1272</v>
      </c>
      <c r="G27" s="163">
        <v>1252</v>
      </c>
      <c r="H27" s="163">
        <v>1451</v>
      </c>
      <c r="I27" s="163">
        <v>1346</v>
      </c>
      <c r="J27" s="161">
        <v>199</v>
      </c>
      <c r="K27" s="1771">
        <v>-7.2363886974500344E-2</v>
      </c>
      <c r="L27" s="161">
        <v>495</v>
      </c>
      <c r="M27" s="1770">
        <v>0.581668625146886</v>
      </c>
    </row>
    <row r="28" spans="1:13">
      <c r="A28" s="1803" t="s">
        <v>928</v>
      </c>
      <c r="B28" s="161">
        <v>1798</v>
      </c>
      <c r="C28" s="163">
        <v>1997</v>
      </c>
      <c r="D28" s="163">
        <v>1995</v>
      </c>
      <c r="E28" s="163">
        <v>1994</v>
      </c>
      <c r="F28" s="163">
        <v>2216</v>
      </c>
      <c r="G28" s="163">
        <v>2245</v>
      </c>
      <c r="H28" s="163">
        <v>2361</v>
      </c>
      <c r="I28" s="163">
        <v>2473</v>
      </c>
      <c r="J28" s="161">
        <v>116</v>
      </c>
      <c r="K28" s="1771">
        <v>4.7437526471833968E-2</v>
      </c>
      <c r="L28" s="161">
        <v>478</v>
      </c>
      <c r="M28" s="1770">
        <v>0.23959899749373434</v>
      </c>
    </row>
    <row r="29" spans="1:13">
      <c r="A29" s="1803" t="s">
        <v>927</v>
      </c>
      <c r="B29" s="161">
        <v>359</v>
      </c>
      <c r="C29" s="163">
        <v>352</v>
      </c>
      <c r="D29" s="163">
        <v>421</v>
      </c>
      <c r="E29" s="163">
        <v>337</v>
      </c>
      <c r="F29" s="163">
        <v>294</v>
      </c>
      <c r="G29" s="163">
        <v>532</v>
      </c>
      <c r="H29" s="163">
        <v>641</v>
      </c>
      <c r="I29" s="163">
        <v>821</v>
      </c>
      <c r="J29" s="161">
        <v>109</v>
      </c>
      <c r="K29" s="1771">
        <v>0.28081123244929795</v>
      </c>
      <c r="L29" s="161">
        <v>400</v>
      </c>
      <c r="M29" s="1770">
        <v>0.95011876484560565</v>
      </c>
    </row>
    <row r="30" spans="1:13">
      <c r="A30" s="1803" t="s">
        <v>926</v>
      </c>
      <c r="B30" s="161">
        <v>748</v>
      </c>
      <c r="C30" s="163">
        <v>807</v>
      </c>
      <c r="D30" s="163">
        <v>731</v>
      </c>
      <c r="E30" s="163">
        <v>694</v>
      </c>
      <c r="F30" s="163">
        <v>801</v>
      </c>
      <c r="G30" s="163">
        <v>864</v>
      </c>
      <c r="H30" s="163">
        <v>929</v>
      </c>
      <c r="I30" s="163">
        <v>910</v>
      </c>
      <c r="J30" s="161">
        <v>65</v>
      </c>
      <c r="K30" s="1771">
        <v>-2.0452099031216361E-2</v>
      </c>
      <c r="L30" s="161">
        <v>179</v>
      </c>
      <c r="M30" s="1770">
        <v>0.24487004103967169</v>
      </c>
    </row>
    <row r="31" spans="1:13">
      <c r="A31" s="1803" t="s">
        <v>984</v>
      </c>
      <c r="B31" s="161">
        <v>1080</v>
      </c>
      <c r="C31" s="163">
        <v>1131</v>
      </c>
      <c r="D31" s="163">
        <v>1132</v>
      </c>
      <c r="E31" s="163">
        <v>1150</v>
      </c>
      <c r="F31" s="163">
        <v>1013</v>
      </c>
      <c r="G31" s="163">
        <v>974</v>
      </c>
      <c r="H31" s="163">
        <v>923</v>
      </c>
      <c r="I31" s="163">
        <v>894</v>
      </c>
      <c r="J31" s="161">
        <v>-51</v>
      </c>
      <c r="K31" s="1771">
        <v>-3.1419284940411699E-2</v>
      </c>
      <c r="L31" s="161">
        <v>-238</v>
      </c>
      <c r="M31" s="1770">
        <v>-0.21024734982332155</v>
      </c>
    </row>
    <row r="32" spans="1:13">
      <c r="A32" s="1803" t="s">
        <v>945</v>
      </c>
      <c r="B32" s="161">
        <v>1809</v>
      </c>
      <c r="C32" s="163">
        <v>1831</v>
      </c>
      <c r="D32" s="163">
        <v>1768</v>
      </c>
      <c r="E32" s="163">
        <v>2280</v>
      </c>
      <c r="F32" s="163">
        <v>1996</v>
      </c>
      <c r="G32" s="163">
        <v>1929</v>
      </c>
      <c r="H32" s="163">
        <v>1784</v>
      </c>
      <c r="I32" s="163">
        <v>2336</v>
      </c>
      <c r="J32" s="161">
        <v>-145</v>
      </c>
      <c r="K32" s="1771">
        <v>0.3094170403587444</v>
      </c>
      <c r="L32" s="161">
        <v>568</v>
      </c>
      <c r="M32" s="1770">
        <v>0.32126696832579188</v>
      </c>
    </row>
    <row r="33" spans="1:13">
      <c r="A33" s="1803" t="s">
        <v>923</v>
      </c>
      <c r="B33" s="161">
        <v>3413</v>
      </c>
      <c r="C33" s="163">
        <v>3550</v>
      </c>
      <c r="D33" s="163">
        <v>3485</v>
      </c>
      <c r="E33" s="163">
        <v>3782</v>
      </c>
      <c r="F33" s="163">
        <v>3382</v>
      </c>
      <c r="G33" s="163">
        <v>3687</v>
      </c>
      <c r="H33" s="163">
        <v>3687</v>
      </c>
      <c r="I33" s="163">
        <v>3172</v>
      </c>
      <c r="J33" s="161">
        <v>0</v>
      </c>
      <c r="K33" s="1771">
        <v>-0.13967995660428534</v>
      </c>
      <c r="L33" s="161">
        <v>-313</v>
      </c>
      <c r="M33" s="1770">
        <v>-8.9813486370157819E-2</v>
      </c>
    </row>
    <row r="34" spans="1:13">
      <c r="A34" s="1803" t="s">
        <v>987</v>
      </c>
      <c r="B34" s="161">
        <v>10067</v>
      </c>
      <c r="C34" s="163">
        <v>10641</v>
      </c>
      <c r="D34" s="163">
        <v>10383</v>
      </c>
      <c r="E34" s="163">
        <v>11237</v>
      </c>
      <c r="F34" s="163">
        <v>10974</v>
      </c>
      <c r="G34" s="163">
        <v>11483</v>
      </c>
      <c r="H34" s="163">
        <v>11776</v>
      </c>
      <c r="I34" s="163">
        <v>11952</v>
      </c>
      <c r="J34" s="161">
        <v>293</v>
      </c>
      <c r="K34" s="1771">
        <v>1.4945652173913044E-2</v>
      </c>
      <c r="L34" s="161">
        <v>1569</v>
      </c>
      <c r="M34" s="1770">
        <v>0.15111239526148512</v>
      </c>
    </row>
    <row r="35" spans="1:13">
      <c r="A35" s="1803"/>
      <c r="B35" s="161"/>
      <c r="C35" s="163"/>
      <c r="D35" s="163"/>
      <c r="E35" s="163"/>
      <c r="F35" s="163"/>
      <c r="G35" s="163"/>
      <c r="H35" s="163"/>
      <c r="I35" s="1840"/>
      <c r="J35" s="161"/>
      <c r="K35" s="1771"/>
      <c r="L35" s="161"/>
      <c r="M35" s="1770"/>
    </row>
    <row r="36" spans="1:13">
      <c r="A36" s="1813" t="s">
        <v>986</v>
      </c>
      <c r="B36" s="1879"/>
      <c r="C36" s="1880"/>
      <c r="D36" s="1880"/>
      <c r="E36" s="1880"/>
      <c r="F36" s="1880"/>
      <c r="G36" s="1880"/>
      <c r="H36" s="1880"/>
      <c r="I36" s="1881"/>
      <c r="J36" s="1883"/>
      <c r="K36" s="1775"/>
      <c r="L36" s="1776"/>
      <c r="M36" s="1777"/>
    </row>
    <row r="37" spans="1:13">
      <c r="A37" s="1803" t="s">
        <v>930</v>
      </c>
      <c r="B37" s="161">
        <v>4801</v>
      </c>
      <c r="C37" s="163">
        <v>4919</v>
      </c>
      <c r="D37" s="163">
        <v>5139</v>
      </c>
      <c r="E37" s="163">
        <v>5092</v>
      </c>
      <c r="F37" s="163">
        <v>5246</v>
      </c>
      <c r="G37" s="163">
        <v>5167</v>
      </c>
      <c r="H37" s="163">
        <v>5214</v>
      </c>
      <c r="I37" s="163">
        <v>5263</v>
      </c>
      <c r="J37" s="161">
        <v>49</v>
      </c>
      <c r="K37" s="1771">
        <v>9.3977752205600309E-3</v>
      </c>
      <c r="L37" s="161">
        <v>124</v>
      </c>
      <c r="M37" s="1770">
        <v>2.4129208017123954E-2</v>
      </c>
    </row>
    <row r="38" spans="1:13">
      <c r="A38" s="1803" t="s">
        <v>929</v>
      </c>
      <c r="B38" s="161">
        <v>3232</v>
      </c>
      <c r="C38" s="163">
        <v>3371</v>
      </c>
      <c r="D38" s="163">
        <v>3557</v>
      </c>
      <c r="E38" s="163">
        <v>3548</v>
      </c>
      <c r="F38" s="163">
        <v>3551</v>
      </c>
      <c r="G38" s="163">
        <v>3810</v>
      </c>
      <c r="H38" s="163">
        <v>3846</v>
      </c>
      <c r="I38" s="163">
        <v>3952</v>
      </c>
      <c r="J38" s="161">
        <v>106</v>
      </c>
      <c r="K38" s="1771">
        <v>2.7561102444097763E-2</v>
      </c>
      <c r="L38" s="161">
        <v>395</v>
      </c>
      <c r="M38" s="1770">
        <v>0.11104863649142536</v>
      </c>
    </row>
    <row r="39" spans="1:13">
      <c r="A39" s="1803" t="s">
        <v>928</v>
      </c>
      <c r="B39" s="161">
        <v>2029</v>
      </c>
      <c r="C39" s="163">
        <v>2157</v>
      </c>
      <c r="D39" s="163">
        <v>2360</v>
      </c>
      <c r="E39" s="163">
        <v>2349</v>
      </c>
      <c r="F39" s="163">
        <v>2505</v>
      </c>
      <c r="G39" s="163">
        <v>2488</v>
      </c>
      <c r="H39" s="163">
        <v>2458</v>
      </c>
      <c r="I39" s="163">
        <v>2414</v>
      </c>
      <c r="J39" s="161">
        <v>-44</v>
      </c>
      <c r="K39" s="1771">
        <v>-1.7900732302685109E-2</v>
      </c>
      <c r="L39" s="161">
        <v>54</v>
      </c>
      <c r="M39" s="1770">
        <v>2.288135593220339E-2</v>
      </c>
    </row>
    <row r="40" spans="1:13">
      <c r="A40" s="1803" t="s">
        <v>927</v>
      </c>
      <c r="B40" s="161">
        <v>979</v>
      </c>
      <c r="C40" s="163">
        <v>925</v>
      </c>
      <c r="D40" s="163">
        <v>988</v>
      </c>
      <c r="E40" s="163">
        <v>954</v>
      </c>
      <c r="F40" s="163">
        <v>928</v>
      </c>
      <c r="G40" s="163">
        <v>895</v>
      </c>
      <c r="H40" s="163">
        <v>1043</v>
      </c>
      <c r="I40" s="163">
        <v>961</v>
      </c>
      <c r="J40" s="161">
        <v>-82</v>
      </c>
      <c r="K40" s="1771">
        <v>-7.861936720997123E-2</v>
      </c>
      <c r="L40" s="161">
        <v>-27</v>
      </c>
      <c r="M40" s="1770">
        <v>-2.7327935222672066E-2</v>
      </c>
    </row>
    <row r="41" spans="1:13">
      <c r="A41" s="1803" t="s">
        <v>926</v>
      </c>
      <c r="B41" s="161"/>
      <c r="C41" s="163"/>
      <c r="D41" s="163"/>
      <c r="E41" s="163">
        <v>7</v>
      </c>
      <c r="F41" s="163">
        <v>8</v>
      </c>
      <c r="G41" s="163">
        <v>25</v>
      </c>
      <c r="H41" s="163">
        <v>17</v>
      </c>
      <c r="I41" s="163">
        <v>20</v>
      </c>
      <c r="J41" s="161">
        <v>3</v>
      </c>
      <c r="K41" s="1771">
        <v>0.17647058823529413</v>
      </c>
      <c r="L41" s="161">
        <v>20</v>
      </c>
      <c r="M41" s="1770" t="s">
        <v>985</v>
      </c>
    </row>
    <row r="42" spans="1:13">
      <c r="A42" s="1803" t="s">
        <v>984</v>
      </c>
      <c r="B42" s="161">
        <v>382</v>
      </c>
      <c r="C42" s="163">
        <v>483</v>
      </c>
      <c r="D42" s="163">
        <v>512</v>
      </c>
      <c r="E42" s="163">
        <v>509</v>
      </c>
      <c r="F42" s="163">
        <v>612</v>
      </c>
      <c r="G42" s="163">
        <v>646</v>
      </c>
      <c r="H42" s="163">
        <v>724</v>
      </c>
      <c r="I42" s="163">
        <v>750</v>
      </c>
      <c r="J42" s="161">
        <v>26</v>
      </c>
      <c r="K42" s="1771">
        <v>3.591160220994475E-2</v>
      </c>
      <c r="L42" s="161">
        <v>238</v>
      </c>
      <c r="M42" s="1770">
        <v>0.46484375</v>
      </c>
    </row>
    <row r="43" spans="1:13">
      <c r="A43" s="1803" t="s">
        <v>945</v>
      </c>
      <c r="B43" s="161">
        <v>2276</v>
      </c>
      <c r="C43" s="163">
        <v>2612</v>
      </c>
      <c r="D43" s="163">
        <v>2739</v>
      </c>
      <c r="E43" s="163">
        <v>2825</v>
      </c>
      <c r="F43" s="163">
        <v>2915</v>
      </c>
      <c r="G43" s="163">
        <v>2903</v>
      </c>
      <c r="H43" s="163">
        <v>2940</v>
      </c>
      <c r="I43" s="163">
        <v>3224</v>
      </c>
      <c r="J43" s="161">
        <v>284</v>
      </c>
      <c r="K43" s="1771">
        <v>9.6598639455782315E-2</v>
      </c>
      <c r="L43" s="161">
        <v>485</v>
      </c>
      <c r="M43" s="1770">
        <v>0.17707192405987587</v>
      </c>
    </row>
    <row r="44" spans="1:13">
      <c r="A44" s="1803" t="s">
        <v>983</v>
      </c>
      <c r="B44" s="161">
        <v>13699</v>
      </c>
      <c r="C44" s="163">
        <v>14467</v>
      </c>
      <c r="D44" s="163">
        <v>15295</v>
      </c>
      <c r="E44" s="163">
        <v>15284</v>
      </c>
      <c r="F44" s="163">
        <v>15765</v>
      </c>
      <c r="G44" s="163">
        <v>15934</v>
      </c>
      <c r="H44" s="163">
        <v>16242</v>
      </c>
      <c r="I44" s="163">
        <v>16584</v>
      </c>
      <c r="J44" s="161">
        <v>342</v>
      </c>
      <c r="K44" s="1771">
        <v>2.1056520132988549E-2</v>
      </c>
      <c r="L44" s="161">
        <v>1289</v>
      </c>
      <c r="M44" s="1770">
        <v>8.4275907159202357E-2</v>
      </c>
    </row>
    <row r="45" spans="1:13">
      <c r="A45" s="1803"/>
      <c r="B45" s="1803"/>
      <c r="C45" s="1840"/>
      <c r="D45" s="1840"/>
      <c r="E45" s="1884"/>
      <c r="F45" s="1840"/>
      <c r="G45" s="1884"/>
      <c r="H45" s="1884"/>
      <c r="I45" s="1840"/>
      <c r="J45" s="161"/>
      <c r="K45" s="1771"/>
      <c r="L45" s="161"/>
      <c r="M45" s="1770"/>
    </row>
    <row r="46" spans="1:13">
      <c r="A46" s="1813" t="s">
        <v>982</v>
      </c>
      <c r="B46" s="1879"/>
      <c r="C46" s="1880"/>
      <c r="D46" s="1880"/>
      <c r="E46" s="1880"/>
      <c r="F46" s="1880"/>
      <c r="G46" s="1880"/>
      <c r="H46" s="1880"/>
      <c r="I46" s="1881"/>
      <c r="J46" s="1883"/>
      <c r="K46" s="1775"/>
      <c r="L46" s="1776"/>
      <c r="M46" s="1777"/>
    </row>
    <row r="47" spans="1:13">
      <c r="A47" s="1803" t="s">
        <v>930</v>
      </c>
      <c r="B47" s="161">
        <v>1657</v>
      </c>
      <c r="C47" s="163">
        <v>1809</v>
      </c>
      <c r="D47" s="163">
        <v>1921</v>
      </c>
      <c r="E47" s="163">
        <v>1823</v>
      </c>
      <c r="F47" s="163">
        <v>1948</v>
      </c>
      <c r="G47" s="163">
        <v>1901</v>
      </c>
      <c r="H47" s="163">
        <v>2140</v>
      </c>
      <c r="I47" s="163">
        <v>2155</v>
      </c>
      <c r="J47" s="161">
        <v>15</v>
      </c>
      <c r="K47" s="1771">
        <v>7.0093457943925233E-3</v>
      </c>
      <c r="L47" s="161">
        <v>234</v>
      </c>
      <c r="M47" s="1770">
        <v>0.12181155648099948</v>
      </c>
    </row>
    <row r="48" spans="1:13">
      <c r="A48" s="1803" t="s">
        <v>929</v>
      </c>
      <c r="B48" s="161">
        <v>862</v>
      </c>
      <c r="C48" s="163">
        <v>990</v>
      </c>
      <c r="D48" s="163">
        <v>895</v>
      </c>
      <c r="E48" s="163">
        <v>927</v>
      </c>
      <c r="F48" s="163">
        <v>904</v>
      </c>
      <c r="G48" s="163">
        <v>830</v>
      </c>
      <c r="H48" s="163">
        <v>838</v>
      </c>
      <c r="I48" s="163">
        <v>979</v>
      </c>
      <c r="J48" s="161">
        <v>141</v>
      </c>
      <c r="K48" s="1771">
        <v>0.16825775656324582</v>
      </c>
      <c r="L48" s="161">
        <v>84</v>
      </c>
      <c r="M48" s="1770">
        <v>9.3854748603351953E-2</v>
      </c>
    </row>
    <row r="49" spans="1:13">
      <c r="A49" s="1803" t="s">
        <v>928</v>
      </c>
      <c r="B49" s="161">
        <v>261</v>
      </c>
      <c r="C49" s="163">
        <v>292</v>
      </c>
      <c r="D49" s="163">
        <v>301</v>
      </c>
      <c r="E49" s="163">
        <v>272</v>
      </c>
      <c r="F49" s="163">
        <v>275</v>
      </c>
      <c r="G49" s="163">
        <v>254</v>
      </c>
      <c r="H49" s="163">
        <v>262</v>
      </c>
      <c r="I49" s="163">
        <v>349</v>
      </c>
      <c r="J49" s="161">
        <v>87</v>
      </c>
      <c r="K49" s="1771">
        <v>0.33206106870229007</v>
      </c>
      <c r="L49" s="161">
        <v>48</v>
      </c>
      <c r="M49" s="1770">
        <v>0.15946843853820597</v>
      </c>
    </row>
    <row r="50" spans="1:13">
      <c r="A50" s="1803" t="s">
        <v>927</v>
      </c>
      <c r="B50" s="161">
        <v>420</v>
      </c>
      <c r="C50" s="163">
        <v>314</v>
      </c>
      <c r="D50" s="163">
        <v>315</v>
      </c>
      <c r="E50" s="163">
        <v>265</v>
      </c>
      <c r="F50" s="163">
        <v>302</v>
      </c>
      <c r="G50" s="163">
        <v>278</v>
      </c>
      <c r="H50" s="163">
        <v>380</v>
      </c>
      <c r="I50" s="163">
        <v>412</v>
      </c>
      <c r="J50" s="161">
        <v>32</v>
      </c>
      <c r="K50" s="1771">
        <v>8.4210526315789472E-2</v>
      </c>
      <c r="L50" s="161">
        <v>97</v>
      </c>
      <c r="M50" s="1770">
        <v>0.30793650793650795</v>
      </c>
    </row>
    <row r="51" spans="1:13">
      <c r="A51" s="1803" t="s">
        <v>945</v>
      </c>
      <c r="B51" s="1885">
        <v>18</v>
      </c>
      <c r="C51" s="1886">
        <v>24</v>
      </c>
      <c r="D51" s="163">
        <v>69</v>
      </c>
      <c r="E51" s="163">
        <v>52</v>
      </c>
      <c r="F51" s="163">
        <v>58</v>
      </c>
      <c r="G51" s="163">
        <v>97</v>
      </c>
      <c r="H51" s="163">
        <v>96</v>
      </c>
      <c r="I51" s="163">
        <v>193</v>
      </c>
      <c r="J51" s="161">
        <v>97</v>
      </c>
      <c r="K51" s="1771">
        <v>1.0104166666666667</v>
      </c>
      <c r="L51" s="161">
        <v>124</v>
      </c>
      <c r="M51" s="1770">
        <v>1.7971014492753623</v>
      </c>
    </row>
    <row r="52" spans="1:13">
      <c r="A52" s="1803" t="s">
        <v>981</v>
      </c>
      <c r="B52" s="161">
        <v>3218</v>
      </c>
      <c r="C52" s="163">
        <v>3429</v>
      </c>
      <c r="D52" s="163">
        <v>3501</v>
      </c>
      <c r="E52" s="163">
        <v>3339</v>
      </c>
      <c r="F52" s="163">
        <v>3487</v>
      </c>
      <c r="G52" s="163">
        <v>3360</v>
      </c>
      <c r="H52" s="163">
        <v>3716</v>
      </c>
      <c r="I52" s="163">
        <v>4088</v>
      </c>
      <c r="J52" s="161">
        <v>372</v>
      </c>
      <c r="K52" s="1771">
        <v>0.10010764262648009</v>
      </c>
      <c r="L52" s="161">
        <v>587</v>
      </c>
      <c r="M52" s="1770">
        <v>0.16766638103399029</v>
      </c>
    </row>
    <row r="53" spans="1:13">
      <c r="A53" s="1803"/>
      <c r="B53" s="1803"/>
      <c r="C53" s="1840"/>
      <c r="D53" s="1840"/>
      <c r="E53" s="1840"/>
      <c r="F53" s="1840"/>
      <c r="G53" s="1840"/>
      <c r="H53" s="1840"/>
      <c r="I53" s="1840"/>
      <c r="J53" s="161"/>
      <c r="K53" s="1771"/>
      <c r="L53" s="161"/>
      <c r="M53" s="1770"/>
    </row>
    <row r="54" spans="1:13">
      <c r="A54" s="1813" t="s">
        <v>980</v>
      </c>
      <c r="B54" s="1879"/>
      <c r="C54" s="1880"/>
      <c r="D54" s="1880"/>
      <c r="E54" s="1880"/>
      <c r="F54" s="1880"/>
      <c r="G54" s="1880"/>
      <c r="H54" s="1880"/>
      <c r="I54" s="1774"/>
      <c r="J54" s="1883"/>
      <c r="K54" s="1775"/>
      <c r="L54" s="1776"/>
      <c r="M54" s="1777"/>
    </row>
    <row r="55" spans="1:13">
      <c r="A55" s="1803" t="s">
        <v>930</v>
      </c>
      <c r="B55" s="1803">
        <v>304</v>
      </c>
      <c r="C55" s="1840">
        <v>339</v>
      </c>
      <c r="D55" s="1887">
        <v>324</v>
      </c>
      <c r="E55" s="1887">
        <v>330</v>
      </c>
      <c r="F55" s="1887">
        <v>384</v>
      </c>
      <c r="G55" s="1887">
        <v>331</v>
      </c>
      <c r="H55" s="1840">
        <v>339</v>
      </c>
      <c r="I55" s="1840">
        <v>346</v>
      </c>
      <c r="J55" s="161">
        <v>7</v>
      </c>
      <c r="K55" s="1771">
        <v>2.0648967551622419E-2</v>
      </c>
      <c r="L55" s="161">
        <v>22</v>
      </c>
      <c r="M55" s="1770">
        <v>6.7901234567901231E-2</v>
      </c>
    </row>
    <row r="56" spans="1:13">
      <c r="A56" s="1803" t="s">
        <v>929</v>
      </c>
      <c r="B56" s="1803">
        <v>111</v>
      </c>
      <c r="C56" s="1840">
        <v>94</v>
      </c>
      <c r="D56" s="1887">
        <v>105</v>
      </c>
      <c r="E56" s="1887">
        <v>109</v>
      </c>
      <c r="F56" s="1887">
        <v>102</v>
      </c>
      <c r="G56" s="1887">
        <v>94</v>
      </c>
      <c r="H56" s="1840">
        <v>95</v>
      </c>
      <c r="I56" s="1840">
        <v>99</v>
      </c>
      <c r="J56" s="161">
        <v>4</v>
      </c>
      <c r="K56" s="1771">
        <v>4.2105263157894736E-2</v>
      </c>
      <c r="L56" s="161">
        <v>-6</v>
      </c>
      <c r="M56" s="1770">
        <v>-5.7142857142857141E-2</v>
      </c>
    </row>
    <row r="57" spans="1:13">
      <c r="A57" s="1803" t="s">
        <v>979</v>
      </c>
      <c r="B57" s="1803">
        <v>415</v>
      </c>
      <c r="C57" s="1840">
        <v>433</v>
      </c>
      <c r="D57" s="1840">
        <v>429</v>
      </c>
      <c r="E57" s="1840">
        <v>439</v>
      </c>
      <c r="F57" s="1840">
        <v>486</v>
      </c>
      <c r="G57" s="1840">
        <v>425</v>
      </c>
      <c r="H57" s="1840">
        <v>434</v>
      </c>
      <c r="I57" s="1840">
        <v>445</v>
      </c>
      <c r="J57" s="161">
        <v>11</v>
      </c>
      <c r="K57" s="1771">
        <v>2.5345622119815669E-2</v>
      </c>
      <c r="L57" s="161">
        <v>16</v>
      </c>
      <c r="M57" s="1770">
        <v>3.7296037296037296E-2</v>
      </c>
    </row>
    <row r="58" spans="1:13">
      <c r="A58" s="1803"/>
      <c r="B58" s="1803"/>
      <c r="C58" s="1840"/>
      <c r="D58" s="1840"/>
      <c r="E58" s="1840"/>
      <c r="F58" s="1840"/>
      <c r="G58" s="1840"/>
      <c r="H58" s="1840"/>
      <c r="I58" s="1840"/>
      <c r="J58" s="1809"/>
      <c r="K58" s="1771"/>
      <c r="L58" s="161"/>
      <c r="M58" s="1770"/>
    </row>
    <row r="59" spans="1:13">
      <c r="A59" s="1813" t="s">
        <v>978</v>
      </c>
      <c r="B59" s="1879"/>
      <c r="C59" s="1880"/>
      <c r="D59" s="1880"/>
      <c r="E59" s="1880"/>
      <c r="F59" s="1880"/>
      <c r="G59" s="1880"/>
      <c r="H59" s="1880"/>
      <c r="I59" s="1881"/>
      <c r="J59" s="1883"/>
      <c r="K59" s="1775"/>
      <c r="L59" s="1776"/>
      <c r="M59" s="1777"/>
    </row>
    <row r="60" spans="1:13">
      <c r="A60" s="1803" t="s">
        <v>930</v>
      </c>
      <c r="B60" s="1803">
        <v>419</v>
      </c>
      <c r="C60" s="1840">
        <v>379</v>
      </c>
      <c r="D60" s="1840">
        <v>402</v>
      </c>
      <c r="E60" s="1840">
        <v>381</v>
      </c>
      <c r="F60" s="1840">
        <v>383</v>
      </c>
      <c r="G60" s="1840">
        <v>384</v>
      </c>
      <c r="H60" s="1840">
        <v>451</v>
      </c>
      <c r="I60" s="1840">
        <v>410</v>
      </c>
      <c r="J60" s="161">
        <v>-41</v>
      </c>
      <c r="K60" s="1771">
        <v>-9.0909090909090912E-2</v>
      </c>
      <c r="L60" s="161">
        <v>8</v>
      </c>
      <c r="M60" s="1770">
        <v>1.9900497512437811E-2</v>
      </c>
    </row>
    <row r="61" spans="1:13">
      <c r="A61" s="1803" t="s">
        <v>929</v>
      </c>
      <c r="B61" s="1885">
        <v>6</v>
      </c>
      <c r="C61" s="1886">
        <v>5</v>
      </c>
      <c r="D61" s="1840">
        <v>4</v>
      </c>
      <c r="E61" s="1840">
        <v>6</v>
      </c>
      <c r="F61" s="1840">
        <v>6</v>
      </c>
      <c r="G61" s="1840">
        <v>8</v>
      </c>
      <c r="H61" s="1840">
        <v>2</v>
      </c>
      <c r="I61" s="1840">
        <v>8</v>
      </c>
      <c r="J61" s="161">
        <v>6</v>
      </c>
      <c r="K61" s="1771">
        <v>3</v>
      </c>
      <c r="L61" s="161">
        <v>4</v>
      </c>
      <c r="M61" s="1770">
        <v>1</v>
      </c>
    </row>
    <row r="62" spans="1:13">
      <c r="A62" s="1813" t="s">
        <v>977</v>
      </c>
      <c r="B62" s="1813">
        <v>425</v>
      </c>
      <c r="C62" s="1881">
        <v>384</v>
      </c>
      <c r="D62" s="1881">
        <v>406</v>
      </c>
      <c r="E62" s="1881">
        <v>387</v>
      </c>
      <c r="F62" s="1881">
        <v>389</v>
      </c>
      <c r="G62" s="1881">
        <v>392</v>
      </c>
      <c r="H62" s="1881">
        <v>453</v>
      </c>
      <c r="I62" s="1881">
        <v>418</v>
      </c>
      <c r="J62" s="1776">
        <v>-35</v>
      </c>
      <c r="K62" s="1775">
        <v>-7.7262693156732898E-2</v>
      </c>
      <c r="L62" s="1776">
        <v>12</v>
      </c>
      <c r="M62" s="1777">
        <v>2.9556650246305417E-2</v>
      </c>
    </row>
    <row r="63" spans="1:13">
      <c r="A63" s="164"/>
      <c r="B63" s="164"/>
      <c r="C63" s="164"/>
      <c r="D63" s="164"/>
      <c r="E63" s="164"/>
      <c r="F63" s="164"/>
      <c r="G63" s="164"/>
      <c r="H63" s="164"/>
      <c r="I63" s="164"/>
      <c r="J63" s="164"/>
      <c r="K63" s="164"/>
      <c r="L63" s="164"/>
      <c r="M63" s="1871"/>
    </row>
    <row r="64" spans="1:13">
      <c r="A64" s="1820" t="s">
        <v>976</v>
      </c>
      <c r="B64" s="1820"/>
      <c r="C64" s="1820"/>
      <c r="D64" s="1820"/>
      <c r="E64" s="1820"/>
      <c r="F64" s="1820"/>
      <c r="G64" s="1820"/>
      <c r="H64" s="1820"/>
      <c r="I64" s="1820"/>
      <c r="J64" s="1820"/>
      <c r="K64" s="1820"/>
      <c r="L64" s="1820"/>
      <c r="M64" s="1820"/>
    </row>
    <row r="65" spans="1:13">
      <c r="A65" s="1820" t="s">
        <v>975</v>
      </c>
      <c r="B65" s="1820"/>
      <c r="C65" s="1820"/>
      <c r="D65" s="1820"/>
      <c r="E65" s="1820"/>
      <c r="F65" s="1820"/>
      <c r="G65" s="1820"/>
      <c r="H65" s="1820"/>
      <c r="I65" s="1820"/>
      <c r="J65" s="1820"/>
      <c r="K65" s="1820"/>
      <c r="L65" s="1820"/>
      <c r="M65" s="1820"/>
    </row>
    <row r="66" spans="1:13">
      <c r="A66" s="1820" t="s">
        <v>974</v>
      </c>
      <c r="B66" s="1820"/>
      <c r="C66" s="1820"/>
      <c r="D66" s="1820"/>
      <c r="E66" s="1820"/>
      <c r="F66" s="1820"/>
      <c r="G66" s="1820"/>
      <c r="H66" s="1820"/>
      <c r="I66" s="1820"/>
      <c r="J66" s="1820"/>
      <c r="K66" s="1820"/>
      <c r="L66" s="1820"/>
      <c r="M66" s="1820"/>
    </row>
    <row r="67" spans="1:13">
      <c r="A67" s="1871"/>
      <c r="B67" s="164"/>
      <c r="C67" s="164"/>
      <c r="D67" s="164"/>
      <c r="E67" s="164"/>
      <c r="F67" s="164"/>
      <c r="G67" s="164"/>
      <c r="H67" s="164"/>
      <c r="I67" s="164"/>
      <c r="J67" s="164"/>
      <c r="K67" s="164"/>
      <c r="L67" s="164"/>
      <c r="M67" s="1871"/>
    </row>
    <row r="68" spans="1:13">
      <c r="A68" s="1820" t="s">
        <v>973</v>
      </c>
      <c r="B68" s="1820"/>
      <c r="C68" s="1820"/>
      <c r="D68" s="1820"/>
      <c r="E68" s="1820"/>
      <c r="F68" s="1820"/>
      <c r="G68" s="1820"/>
      <c r="H68" s="1820"/>
      <c r="I68" s="1820"/>
      <c r="J68" s="1820"/>
      <c r="K68" s="1820"/>
      <c r="L68" s="1820"/>
      <c r="M68" s="1820"/>
    </row>
    <row r="69" spans="1:13">
      <c r="A69" s="200"/>
      <c r="B69" s="200"/>
      <c r="C69" s="200"/>
      <c r="D69" s="200"/>
      <c r="E69" s="200"/>
      <c r="F69" s="200"/>
      <c r="G69" s="200"/>
      <c r="H69" s="200"/>
      <c r="I69" s="200"/>
      <c r="J69" s="200"/>
      <c r="K69" s="200"/>
      <c r="L69" s="200"/>
    </row>
    <row r="70" spans="1:13">
      <c r="A70" s="200"/>
      <c r="B70" s="200"/>
      <c r="C70" s="200"/>
      <c r="D70" s="200"/>
      <c r="E70" s="200"/>
      <c r="F70" s="200"/>
      <c r="G70" s="200"/>
      <c r="H70" s="200"/>
      <c r="I70" s="200"/>
      <c r="J70" s="200"/>
      <c r="K70" s="200"/>
      <c r="L70" s="200"/>
    </row>
  </sheetData>
  <mergeCells count="15">
    <mergeCell ref="A1:A2"/>
    <mergeCell ref="A64:M64"/>
    <mergeCell ref="A65:M65"/>
    <mergeCell ref="A66:M66"/>
    <mergeCell ref="A68:M68"/>
    <mergeCell ref="J1:K1"/>
    <mergeCell ref="L1:M1"/>
    <mergeCell ref="B1:B2"/>
    <mergeCell ref="C1:C2"/>
    <mergeCell ref="D1:D2"/>
    <mergeCell ref="E1:E2"/>
    <mergeCell ref="F1:F2"/>
    <mergeCell ref="G1:G2"/>
    <mergeCell ref="H1:H2"/>
    <mergeCell ref="I1:I2"/>
  </mergeCells>
  <printOptions horizontalCentered="1"/>
  <pageMargins left="0.7" right="0.7" top="1" bottom="1" header="0.5" footer="0.5"/>
  <pageSetup scale="77" orientation="portrait" r:id="rId1"/>
  <headerFooter scaleWithDoc="0">
    <oddHeader xml:space="preserve">&amp;C&amp;"-,Bold"Table 14.7
 History of Degrees by Public Institutions in Utah&amp;R&amp;KFF0000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M43"/>
  <sheetViews>
    <sheetView view="pageLayout" zoomScaleNormal="100" workbookViewId="0">
      <selection activeCell="A24" sqref="A24"/>
    </sheetView>
  </sheetViews>
  <sheetFormatPr defaultColWidth="9.140625" defaultRowHeight="12.75"/>
  <cols>
    <col min="1" max="1" width="61.7109375" style="194" customWidth="1"/>
    <col min="2" max="9" width="6.42578125" style="194" bestFit="1" customWidth="1"/>
    <col min="10" max="10" width="9.28515625" style="194" bestFit="1" customWidth="1"/>
    <col min="11" max="16384" width="9.140625" style="194"/>
  </cols>
  <sheetData>
    <row r="1" spans="1:13" s="852" customFormat="1" ht="15" customHeight="1">
      <c r="A1" s="1859" t="s">
        <v>1049</v>
      </c>
      <c r="B1" s="1890" t="s">
        <v>1048</v>
      </c>
      <c r="C1" s="1863" t="s">
        <v>1047</v>
      </c>
      <c r="D1" s="1863" t="s">
        <v>1046</v>
      </c>
      <c r="E1" s="1863" t="s">
        <v>1045</v>
      </c>
      <c r="F1" s="1863" t="s">
        <v>1044</v>
      </c>
      <c r="G1" s="1863" t="s">
        <v>1043</v>
      </c>
      <c r="H1" s="1863" t="s">
        <v>1042</v>
      </c>
      <c r="I1" s="1864" t="s">
        <v>1041</v>
      </c>
      <c r="J1" s="1891" t="s">
        <v>1040</v>
      </c>
      <c r="K1" s="854"/>
      <c r="L1" s="854"/>
      <c r="M1" s="854"/>
    </row>
    <row r="2" spans="1:13">
      <c r="A2" s="1892" t="s">
        <v>1039</v>
      </c>
      <c r="B2" s="1893">
        <v>0</v>
      </c>
      <c r="C2" s="1893">
        <v>166</v>
      </c>
      <c r="D2" s="1893">
        <v>0</v>
      </c>
      <c r="E2" s="1893">
        <v>20</v>
      </c>
      <c r="F2" s="1893">
        <v>16</v>
      </c>
      <c r="G2" s="1893">
        <v>0</v>
      </c>
      <c r="H2" s="1893">
        <v>0</v>
      </c>
      <c r="I2" s="1893">
        <v>0</v>
      </c>
      <c r="J2" s="1894">
        <f t="shared" ref="J2:J36" si="0">SUM(B2:I2)</f>
        <v>202</v>
      </c>
      <c r="K2" s="200"/>
      <c r="L2" s="200"/>
      <c r="M2" s="200"/>
    </row>
    <row r="3" spans="1:13">
      <c r="A3" s="1892" t="s">
        <v>1038</v>
      </c>
      <c r="B3" s="1893">
        <v>69</v>
      </c>
      <c r="C3" s="1893">
        <v>57</v>
      </c>
      <c r="D3" s="1893">
        <v>0</v>
      </c>
      <c r="E3" s="1893">
        <v>0</v>
      </c>
      <c r="F3" s="1893">
        <v>0</v>
      </c>
      <c r="G3" s="1893">
        <v>0</v>
      </c>
      <c r="H3" s="1893">
        <v>0</v>
      </c>
      <c r="I3" s="1893">
        <v>9</v>
      </c>
      <c r="J3" s="1894">
        <f t="shared" si="0"/>
        <v>135</v>
      </c>
      <c r="K3" s="200"/>
      <c r="L3" s="200"/>
      <c r="M3" s="200"/>
    </row>
    <row r="4" spans="1:13">
      <c r="A4" s="1892" t="s">
        <v>1037</v>
      </c>
      <c r="B4" s="1893">
        <v>76</v>
      </c>
      <c r="C4" s="1893">
        <v>49</v>
      </c>
      <c r="D4" s="1893">
        <v>0</v>
      </c>
      <c r="E4" s="1893">
        <v>0</v>
      </c>
      <c r="F4" s="1893">
        <v>0</v>
      </c>
      <c r="G4" s="1893">
        <v>0</v>
      </c>
      <c r="H4" s="1893">
        <v>0</v>
      </c>
      <c r="I4" s="1893">
        <v>0</v>
      </c>
      <c r="J4" s="1894">
        <f t="shared" si="0"/>
        <v>125</v>
      </c>
      <c r="K4" s="200"/>
      <c r="L4" s="200"/>
      <c r="M4" s="200"/>
    </row>
    <row r="5" spans="1:13">
      <c r="A5" s="1892" t="s">
        <v>1036</v>
      </c>
      <c r="B5" s="1893">
        <v>267</v>
      </c>
      <c r="C5" s="1893">
        <v>177</v>
      </c>
      <c r="D5" s="1893">
        <v>79</v>
      </c>
      <c r="E5" s="1893">
        <v>58</v>
      </c>
      <c r="F5" s="1893">
        <v>1</v>
      </c>
      <c r="G5" s="1893">
        <v>40</v>
      </c>
      <c r="H5" s="1893">
        <v>144</v>
      </c>
      <c r="I5" s="1893">
        <v>24</v>
      </c>
      <c r="J5" s="1894">
        <f t="shared" si="0"/>
        <v>790</v>
      </c>
      <c r="K5" s="200"/>
      <c r="L5" s="200"/>
      <c r="M5" s="200"/>
    </row>
    <row r="6" spans="1:13">
      <c r="A6" s="1892" t="s">
        <v>1035</v>
      </c>
      <c r="B6" s="1893">
        <v>1357</v>
      </c>
      <c r="C6" s="1893">
        <v>783</v>
      </c>
      <c r="D6" s="1893">
        <v>725</v>
      </c>
      <c r="E6" s="1893">
        <v>243</v>
      </c>
      <c r="F6" s="1893">
        <v>42</v>
      </c>
      <c r="G6" s="1893">
        <v>189</v>
      </c>
      <c r="H6" s="1893">
        <v>1054</v>
      </c>
      <c r="I6" s="1893">
        <v>400</v>
      </c>
      <c r="J6" s="1894">
        <f t="shared" si="0"/>
        <v>4793</v>
      </c>
      <c r="K6" s="200"/>
      <c r="L6" s="200"/>
      <c r="M6" s="200"/>
    </row>
    <row r="7" spans="1:13">
      <c r="A7" s="1892" t="s">
        <v>1034</v>
      </c>
      <c r="B7" s="1893">
        <v>364</v>
      </c>
      <c r="C7" s="1893">
        <v>119</v>
      </c>
      <c r="D7" s="1893">
        <v>114</v>
      </c>
      <c r="E7" s="1893">
        <v>72</v>
      </c>
      <c r="F7" s="1893">
        <v>11</v>
      </c>
      <c r="G7" s="1893">
        <v>126</v>
      </c>
      <c r="H7" s="1893">
        <v>180</v>
      </c>
      <c r="I7" s="1893">
        <v>41</v>
      </c>
      <c r="J7" s="1894">
        <f t="shared" si="0"/>
        <v>1027</v>
      </c>
      <c r="K7" s="200"/>
      <c r="L7" s="200"/>
      <c r="M7" s="200"/>
    </row>
    <row r="8" spans="1:13">
      <c r="A8" s="1892" t="s">
        <v>1033</v>
      </c>
      <c r="B8" s="1893">
        <v>0</v>
      </c>
      <c r="C8" s="1893">
        <v>0</v>
      </c>
      <c r="D8" s="1893">
        <v>0</v>
      </c>
      <c r="E8" s="1893">
        <v>0</v>
      </c>
      <c r="F8" s="1893">
        <v>0</v>
      </c>
      <c r="G8" s="1893">
        <v>0</v>
      </c>
      <c r="H8" s="1893">
        <v>0</v>
      </c>
      <c r="I8" s="1893">
        <v>67</v>
      </c>
      <c r="J8" s="1894">
        <f t="shared" si="0"/>
        <v>67</v>
      </c>
      <c r="K8" s="200"/>
      <c r="L8" s="200"/>
      <c r="M8" s="200"/>
    </row>
    <row r="9" spans="1:13">
      <c r="A9" s="1892" t="s">
        <v>1032</v>
      </c>
      <c r="B9" s="1893">
        <v>549</v>
      </c>
      <c r="C9" s="1893">
        <v>242</v>
      </c>
      <c r="D9" s="1893">
        <v>272</v>
      </c>
      <c r="E9" s="1893">
        <v>32</v>
      </c>
      <c r="F9" s="1893">
        <v>9</v>
      </c>
      <c r="G9" s="1893">
        <v>58</v>
      </c>
      <c r="H9" s="1893">
        <v>438</v>
      </c>
      <c r="I9" s="1893">
        <v>633</v>
      </c>
      <c r="J9" s="1894">
        <f t="shared" si="0"/>
        <v>2233</v>
      </c>
      <c r="K9" s="200"/>
      <c r="L9" s="200"/>
      <c r="M9" s="200"/>
    </row>
    <row r="10" spans="1:13">
      <c r="A10" s="1892" t="s">
        <v>1031</v>
      </c>
      <c r="B10" s="1893">
        <v>0</v>
      </c>
      <c r="C10" s="1893">
        <v>4</v>
      </c>
      <c r="D10" s="1893">
        <v>2</v>
      </c>
      <c r="E10" s="1893">
        <v>11</v>
      </c>
      <c r="F10" s="1893">
        <v>6</v>
      </c>
      <c r="G10" s="1893">
        <v>0</v>
      </c>
      <c r="H10" s="1893">
        <v>39</v>
      </c>
      <c r="I10" s="1893">
        <v>27</v>
      </c>
      <c r="J10" s="1894">
        <f t="shared" si="0"/>
        <v>89</v>
      </c>
      <c r="K10" s="200"/>
      <c r="L10" s="200"/>
      <c r="M10" s="200"/>
    </row>
    <row r="11" spans="1:13">
      <c r="A11" s="1892" t="s">
        <v>1030</v>
      </c>
      <c r="B11" s="1893">
        <v>224</v>
      </c>
      <c r="C11" s="1893">
        <v>655</v>
      </c>
      <c r="D11" s="1893">
        <v>165</v>
      </c>
      <c r="E11" s="1893">
        <v>454</v>
      </c>
      <c r="F11" s="1893">
        <v>31</v>
      </c>
      <c r="G11" s="1893">
        <v>42</v>
      </c>
      <c r="H11" s="1893">
        <v>359</v>
      </c>
      <c r="I11" s="1893">
        <v>34</v>
      </c>
      <c r="J11" s="1894">
        <f t="shared" si="0"/>
        <v>1964</v>
      </c>
      <c r="K11" s="200"/>
      <c r="L11" s="200"/>
      <c r="M11" s="200"/>
    </row>
    <row r="12" spans="1:13">
      <c r="A12" s="1892" t="s">
        <v>1029</v>
      </c>
      <c r="B12" s="1893">
        <v>806</v>
      </c>
      <c r="C12" s="1893">
        <v>419</v>
      </c>
      <c r="D12" s="1893">
        <v>39</v>
      </c>
      <c r="E12" s="1893">
        <v>14</v>
      </c>
      <c r="F12" s="1893">
        <v>29</v>
      </c>
      <c r="G12" s="1893">
        <v>0</v>
      </c>
      <c r="H12" s="1893">
        <v>65</v>
      </c>
      <c r="I12" s="1893">
        <v>43</v>
      </c>
      <c r="J12" s="1894">
        <f t="shared" si="0"/>
        <v>1415</v>
      </c>
      <c r="K12" s="200"/>
      <c r="L12" s="200"/>
      <c r="M12" s="200"/>
    </row>
    <row r="13" spans="1:13">
      <c r="A13" s="1892" t="s">
        <v>1028</v>
      </c>
      <c r="B13" s="1893">
        <v>1</v>
      </c>
      <c r="C13" s="1893">
        <v>187</v>
      </c>
      <c r="D13" s="1893">
        <v>155</v>
      </c>
      <c r="E13" s="1893">
        <v>16</v>
      </c>
      <c r="F13" s="1893">
        <v>3</v>
      </c>
      <c r="G13" s="1893">
        <v>0</v>
      </c>
      <c r="H13" s="1893">
        <v>133</v>
      </c>
      <c r="I13" s="1893">
        <v>61</v>
      </c>
      <c r="J13" s="1894">
        <f t="shared" si="0"/>
        <v>556</v>
      </c>
      <c r="K13" s="200"/>
      <c r="L13" s="200"/>
      <c r="M13" s="200"/>
    </row>
    <row r="14" spans="1:13">
      <c r="A14" s="1892" t="s">
        <v>1027</v>
      </c>
      <c r="B14" s="1893">
        <v>142</v>
      </c>
      <c r="C14" s="1893">
        <v>92</v>
      </c>
      <c r="D14" s="1893">
        <v>83</v>
      </c>
      <c r="E14" s="1893">
        <v>28</v>
      </c>
      <c r="F14" s="1893">
        <v>13</v>
      </c>
      <c r="G14" s="1893">
        <v>14</v>
      </c>
      <c r="H14" s="1893">
        <v>87</v>
      </c>
      <c r="I14" s="1893">
        <v>22</v>
      </c>
      <c r="J14" s="1894">
        <f t="shared" si="0"/>
        <v>481</v>
      </c>
      <c r="K14" s="200"/>
      <c r="L14" s="200"/>
      <c r="M14" s="200"/>
    </row>
    <row r="15" spans="1:13">
      <c r="A15" s="1892" t="s">
        <v>1026</v>
      </c>
      <c r="B15" s="1893">
        <v>201</v>
      </c>
      <c r="C15" s="1893">
        <v>209</v>
      </c>
      <c r="D15" s="1893">
        <v>72</v>
      </c>
      <c r="E15" s="1893">
        <v>63</v>
      </c>
      <c r="F15" s="1893">
        <v>11</v>
      </c>
      <c r="G15" s="1893">
        <v>0</v>
      </c>
      <c r="H15" s="1893">
        <v>0</v>
      </c>
      <c r="I15" s="1893">
        <v>7</v>
      </c>
      <c r="J15" s="1894">
        <f t="shared" si="0"/>
        <v>563</v>
      </c>
      <c r="K15" s="200"/>
      <c r="L15" s="200"/>
      <c r="M15" s="200"/>
    </row>
    <row r="16" spans="1:13">
      <c r="A16" s="1892" t="s">
        <v>1025</v>
      </c>
      <c r="B16" s="1893">
        <v>113</v>
      </c>
      <c r="C16" s="1893">
        <v>31</v>
      </c>
      <c r="D16" s="1893">
        <v>109</v>
      </c>
      <c r="E16" s="1893">
        <v>6</v>
      </c>
      <c r="F16" s="1893">
        <v>0</v>
      </c>
      <c r="G16" s="1893">
        <v>6</v>
      </c>
      <c r="H16" s="1893">
        <v>53</v>
      </c>
      <c r="I16" s="1893">
        <v>15</v>
      </c>
      <c r="J16" s="1894">
        <f t="shared" si="0"/>
        <v>333</v>
      </c>
      <c r="K16" s="200"/>
      <c r="L16" s="200"/>
      <c r="M16" s="200"/>
    </row>
    <row r="17" spans="1:13">
      <c r="A17" s="1892" t="s">
        <v>1024</v>
      </c>
      <c r="B17" s="1893">
        <v>1090</v>
      </c>
      <c r="C17" s="1893">
        <v>539</v>
      </c>
      <c r="D17" s="1893">
        <v>1712</v>
      </c>
      <c r="E17" s="1893">
        <v>72</v>
      </c>
      <c r="F17" s="1893">
        <v>95</v>
      </c>
      <c r="G17" s="1893">
        <v>567</v>
      </c>
      <c r="H17" s="1893">
        <v>336</v>
      </c>
      <c r="I17" s="1893">
        <v>483</v>
      </c>
      <c r="J17" s="1894">
        <f t="shared" si="0"/>
        <v>4894</v>
      </c>
      <c r="K17" s="200"/>
      <c r="L17" s="200"/>
      <c r="M17" s="200"/>
    </row>
    <row r="18" spans="1:13">
      <c r="A18" s="1892" t="s">
        <v>1023</v>
      </c>
      <c r="B18" s="1893">
        <v>49</v>
      </c>
      <c r="C18" s="1893">
        <v>59</v>
      </c>
      <c r="D18" s="1893">
        <v>10</v>
      </c>
      <c r="E18" s="1893">
        <v>21</v>
      </c>
      <c r="F18" s="1893">
        <v>4</v>
      </c>
      <c r="G18" s="1893">
        <v>5</v>
      </c>
      <c r="H18" s="1893">
        <v>44</v>
      </c>
      <c r="I18" s="1893">
        <v>5</v>
      </c>
      <c r="J18" s="1894">
        <f t="shared" si="0"/>
        <v>197</v>
      </c>
      <c r="K18" s="200"/>
      <c r="L18" s="200"/>
      <c r="M18" s="200"/>
    </row>
    <row r="19" spans="1:13">
      <c r="A19" s="1892" t="s">
        <v>1022</v>
      </c>
      <c r="B19" s="1893">
        <v>0</v>
      </c>
      <c r="C19" s="1893">
        <v>19</v>
      </c>
      <c r="D19" s="1893">
        <v>123</v>
      </c>
      <c r="E19" s="1893">
        <v>48</v>
      </c>
      <c r="F19" s="1893">
        <v>1</v>
      </c>
      <c r="G19" s="1893">
        <v>93</v>
      </c>
      <c r="H19" s="1893">
        <v>389</v>
      </c>
      <c r="I19" s="1893">
        <v>82</v>
      </c>
      <c r="J19" s="1894">
        <f t="shared" si="0"/>
        <v>755</v>
      </c>
      <c r="K19" s="200"/>
      <c r="L19" s="200"/>
      <c r="M19" s="200"/>
    </row>
    <row r="20" spans="1:13">
      <c r="A20" s="1892" t="s">
        <v>1021</v>
      </c>
      <c r="B20" s="1893">
        <v>136</v>
      </c>
      <c r="C20" s="1893">
        <v>16</v>
      </c>
      <c r="D20" s="1893">
        <v>0</v>
      </c>
      <c r="E20" s="1893">
        <v>4</v>
      </c>
      <c r="F20" s="1893">
        <v>0</v>
      </c>
      <c r="G20" s="1893">
        <v>0</v>
      </c>
      <c r="H20" s="1893">
        <v>16</v>
      </c>
      <c r="I20" s="1893">
        <v>21</v>
      </c>
      <c r="J20" s="1894">
        <f t="shared" si="0"/>
        <v>193</v>
      </c>
      <c r="K20" s="200"/>
      <c r="L20" s="200"/>
      <c r="M20" s="200"/>
    </row>
    <row r="21" spans="1:13">
      <c r="A21" s="1892" t="s">
        <v>1020</v>
      </c>
      <c r="B21" s="1893">
        <v>43</v>
      </c>
      <c r="C21" s="1893">
        <v>1358</v>
      </c>
      <c r="D21" s="1893">
        <v>1241</v>
      </c>
      <c r="E21" s="1893">
        <v>819</v>
      </c>
      <c r="F21" s="1893">
        <v>605</v>
      </c>
      <c r="G21" s="1893">
        <v>707</v>
      </c>
      <c r="H21" s="1893">
        <v>1371</v>
      </c>
      <c r="I21" s="1893">
        <v>2969</v>
      </c>
      <c r="J21" s="1894">
        <f t="shared" si="0"/>
        <v>9113</v>
      </c>
      <c r="K21" s="200"/>
      <c r="L21" s="200"/>
      <c r="M21" s="200"/>
    </row>
    <row r="22" spans="1:13">
      <c r="A22" s="1892" t="s">
        <v>1019</v>
      </c>
      <c r="B22" s="1893">
        <v>120</v>
      </c>
      <c r="C22" s="1893">
        <v>66</v>
      </c>
      <c r="D22" s="1893">
        <v>43</v>
      </c>
      <c r="E22" s="1893">
        <v>8</v>
      </c>
      <c r="F22" s="1893">
        <v>0</v>
      </c>
      <c r="G22" s="1893">
        <v>6</v>
      </c>
      <c r="H22" s="1893">
        <v>26</v>
      </c>
      <c r="I22" s="1893">
        <v>6</v>
      </c>
      <c r="J22" s="1894">
        <f t="shared" si="0"/>
        <v>275</v>
      </c>
      <c r="K22" s="200"/>
      <c r="L22" s="200"/>
      <c r="M22" s="200"/>
    </row>
    <row r="23" spans="1:13">
      <c r="A23" s="1892" t="s">
        <v>1018</v>
      </c>
      <c r="B23" s="1893">
        <v>0</v>
      </c>
      <c r="C23" s="1893">
        <v>60</v>
      </c>
      <c r="D23" s="1893">
        <v>28</v>
      </c>
      <c r="E23" s="1893">
        <v>0</v>
      </c>
      <c r="F23" s="1893">
        <v>32</v>
      </c>
      <c r="G23" s="1893">
        <v>3</v>
      </c>
      <c r="H23" s="1893">
        <v>71</v>
      </c>
      <c r="I23" s="1893">
        <v>89</v>
      </c>
      <c r="J23" s="1894">
        <f t="shared" si="0"/>
        <v>283</v>
      </c>
      <c r="K23" s="200"/>
      <c r="L23" s="200"/>
      <c r="M23" s="200"/>
    </row>
    <row r="24" spans="1:13">
      <c r="A24" s="1892" t="s">
        <v>1017</v>
      </c>
      <c r="B24" s="1893">
        <v>214</v>
      </c>
      <c r="C24" s="1893">
        <v>59</v>
      </c>
      <c r="D24" s="1893">
        <v>0</v>
      </c>
      <c r="E24" s="1893">
        <v>24</v>
      </c>
      <c r="F24" s="1893">
        <v>0</v>
      </c>
      <c r="G24" s="1893">
        <v>52</v>
      </c>
      <c r="H24" s="1893">
        <v>73</v>
      </c>
      <c r="I24" s="1893">
        <v>2</v>
      </c>
      <c r="J24" s="1894">
        <f t="shared" si="0"/>
        <v>424</v>
      </c>
      <c r="K24" s="200"/>
      <c r="L24" s="200"/>
      <c r="M24" s="200"/>
    </row>
    <row r="25" spans="1:13">
      <c r="A25" s="1892" t="s">
        <v>1016</v>
      </c>
      <c r="B25" s="1893">
        <v>64</v>
      </c>
      <c r="C25" s="1893">
        <v>116</v>
      </c>
      <c r="D25" s="1893">
        <v>0</v>
      </c>
      <c r="E25" s="1893">
        <v>0</v>
      </c>
      <c r="F25" s="1893">
        <v>18</v>
      </c>
      <c r="G25" s="1893">
        <v>0</v>
      </c>
      <c r="H25" s="1893">
        <v>8</v>
      </c>
      <c r="I25" s="1893">
        <v>3</v>
      </c>
      <c r="J25" s="1894">
        <f t="shared" si="0"/>
        <v>209</v>
      </c>
      <c r="K25" s="200"/>
      <c r="L25" s="200"/>
      <c r="M25" s="200"/>
    </row>
    <row r="26" spans="1:13">
      <c r="A26" s="1892" t="s">
        <v>1015</v>
      </c>
      <c r="B26" s="1893">
        <v>322</v>
      </c>
      <c r="C26" s="1893">
        <v>16</v>
      </c>
      <c r="D26" s="1893">
        <v>44</v>
      </c>
      <c r="E26" s="1893">
        <v>47</v>
      </c>
      <c r="F26" s="1893">
        <v>1</v>
      </c>
      <c r="G26" s="1893">
        <v>24</v>
      </c>
      <c r="H26" s="1893">
        <v>99</v>
      </c>
      <c r="I26" s="1893">
        <v>10</v>
      </c>
      <c r="J26" s="1894">
        <f t="shared" si="0"/>
        <v>563</v>
      </c>
      <c r="K26" s="200"/>
      <c r="L26" s="200"/>
      <c r="M26" s="200"/>
    </row>
    <row r="27" spans="1:13">
      <c r="A27" s="1892" t="s">
        <v>1014</v>
      </c>
      <c r="B27" s="1893">
        <v>0</v>
      </c>
      <c r="C27" s="1893">
        <v>6</v>
      </c>
      <c r="D27" s="1893">
        <v>0</v>
      </c>
      <c r="E27" s="1893">
        <v>0</v>
      </c>
      <c r="F27" s="1893">
        <v>11</v>
      </c>
      <c r="G27" s="1893">
        <v>0</v>
      </c>
      <c r="H27" s="1893">
        <v>43</v>
      </c>
      <c r="I27" s="1893">
        <v>21</v>
      </c>
      <c r="J27" s="1894">
        <f t="shared" si="0"/>
        <v>81</v>
      </c>
      <c r="K27" s="200"/>
      <c r="L27" s="200"/>
      <c r="M27" s="200"/>
    </row>
    <row r="28" spans="1:13">
      <c r="A28" s="122" t="s">
        <v>1013</v>
      </c>
      <c r="B28" s="1893">
        <v>21</v>
      </c>
      <c r="C28" s="1893">
        <v>17</v>
      </c>
      <c r="D28" s="1893">
        <v>3</v>
      </c>
      <c r="E28" s="1893">
        <v>4</v>
      </c>
      <c r="F28" s="1893">
        <v>0</v>
      </c>
      <c r="G28" s="1893">
        <v>0</v>
      </c>
      <c r="H28" s="1893">
        <v>24</v>
      </c>
      <c r="I28" s="1893">
        <v>0</v>
      </c>
      <c r="J28" s="1894">
        <f t="shared" si="0"/>
        <v>69</v>
      </c>
      <c r="K28" s="200"/>
      <c r="L28" s="200"/>
      <c r="M28" s="200"/>
    </row>
    <row r="29" spans="1:13">
      <c r="A29" s="1892" t="s">
        <v>1012</v>
      </c>
      <c r="B29" s="1893">
        <v>268</v>
      </c>
      <c r="C29" s="1893">
        <v>62</v>
      </c>
      <c r="D29" s="1893">
        <v>22</v>
      </c>
      <c r="E29" s="1893">
        <v>21</v>
      </c>
      <c r="F29" s="1893">
        <v>4</v>
      </c>
      <c r="G29" s="1893">
        <v>2</v>
      </c>
      <c r="H29" s="1893">
        <v>31</v>
      </c>
      <c r="I29" s="1893">
        <v>8</v>
      </c>
      <c r="J29" s="1894">
        <f t="shared" si="0"/>
        <v>418</v>
      </c>
      <c r="K29" s="200"/>
      <c r="L29" s="200"/>
      <c r="M29" s="200"/>
    </row>
    <row r="30" spans="1:13">
      <c r="A30" s="1895" t="s">
        <v>1011</v>
      </c>
      <c r="B30" s="1893">
        <v>0</v>
      </c>
      <c r="C30" s="1893">
        <v>17</v>
      </c>
      <c r="D30" s="1893">
        <v>0</v>
      </c>
      <c r="E30" s="1893">
        <v>0</v>
      </c>
      <c r="F30" s="1893">
        <v>12</v>
      </c>
      <c r="G30" s="1893">
        <v>0</v>
      </c>
      <c r="H30" s="1893">
        <v>5</v>
      </c>
      <c r="I30" s="1893">
        <v>65</v>
      </c>
      <c r="J30" s="1894">
        <f t="shared" si="0"/>
        <v>99</v>
      </c>
      <c r="K30" s="200"/>
      <c r="L30" s="200"/>
      <c r="M30" s="200"/>
    </row>
    <row r="31" spans="1:13">
      <c r="A31" s="1892" t="s">
        <v>1010</v>
      </c>
      <c r="B31" s="1893">
        <v>494</v>
      </c>
      <c r="C31" s="1893">
        <v>233</v>
      </c>
      <c r="D31" s="1893">
        <v>75</v>
      </c>
      <c r="E31" s="1893">
        <v>56</v>
      </c>
      <c r="F31" s="1893">
        <v>10</v>
      </c>
      <c r="G31" s="1893">
        <v>45</v>
      </c>
      <c r="H31" s="1893">
        <v>458</v>
      </c>
      <c r="I31" s="1893">
        <v>125</v>
      </c>
      <c r="J31" s="1894">
        <f t="shared" si="0"/>
        <v>1496</v>
      </c>
      <c r="K31" s="200"/>
      <c r="L31" s="200"/>
      <c r="M31" s="200"/>
    </row>
    <row r="32" spans="1:13">
      <c r="A32" s="1892" t="s">
        <v>1009</v>
      </c>
      <c r="B32" s="1893">
        <v>309</v>
      </c>
      <c r="C32" s="1893">
        <v>179</v>
      </c>
      <c r="D32" s="1893">
        <v>55</v>
      </c>
      <c r="E32" s="1893">
        <v>48</v>
      </c>
      <c r="F32" s="1893">
        <v>6</v>
      </c>
      <c r="G32" s="1893">
        <v>0</v>
      </c>
      <c r="H32" s="1893">
        <v>55</v>
      </c>
      <c r="I32" s="1893">
        <v>23</v>
      </c>
      <c r="J32" s="1894">
        <f t="shared" si="0"/>
        <v>675</v>
      </c>
      <c r="K32" s="200"/>
      <c r="L32" s="200"/>
      <c r="M32" s="200"/>
    </row>
    <row r="33" spans="1:13">
      <c r="A33" s="1892" t="s">
        <v>1008</v>
      </c>
      <c r="B33" s="1893">
        <v>0</v>
      </c>
      <c r="C33" s="1893">
        <v>0</v>
      </c>
      <c r="D33" s="1893">
        <v>61</v>
      </c>
      <c r="E33" s="1893">
        <v>0</v>
      </c>
      <c r="F33" s="1893">
        <v>0</v>
      </c>
      <c r="G33" s="1893">
        <v>0</v>
      </c>
      <c r="H33" s="1893">
        <v>0</v>
      </c>
      <c r="I33" s="1893">
        <v>69</v>
      </c>
      <c r="J33" s="1894">
        <f t="shared" si="0"/>
        <v>130</v>
      </c>
      <c r="K33" s="200"/>
      <c r="L33" s="200"/>
      <c r="M33" s="200"/>
    </row>
    <row r="34" spans="1:13">
      <c r="A34" s="1896" t="s">
        <v>1007</v>
      </c>
      <c r="B34" s="1893">
        <v>883</v>
      </c>
      <c r="C34" s="1893">
        <v>481</v>
      </c>
      <c r="D34" s="1893">
        <v>87</v>
      </c>
      <c r="E34" s="1893">
        <v>48</v>
      </c>
      <c r="F34" s="1893">
        <v>9</v>
      </c>
      <c r="G34" s="1893">
        <v>1</v>
      </c>
      <c r="H34" s="1893">
        <v>45</v>
      </c>
      <c r="I34" s="1893">
        <v>92</v>
      </c>
      <c r="J34" s="1894">
        <f t="shared" si="0"/>
        <v>1646</v>
      </c>
      <c r="K34" s="200"/>
      <c r="L34" s="200"/>
      <c r="M34" s="200"/>
    </row>
    <row r="35" spans="1:13">
      <c r="A35" s="122" t="s">
        <v>1006</v>
      </c>
      <c r="B35" s="1893">
        <v>0</v>
      </c>
      <c r="C35" s="1893">
        <v>33</v>
      </c>
      <c r="D35" s="1893">
        <v>0</v>
      </c>
      <c r="E35" s="1893">
        <v>40</v>
      </c>
      <c r="F35" s="1893">
        <v>0</v>
      </c>
      <c r="G35" s="1893">
        <v>0</v>
      </c>
      <c r="H35" s="1893">
        <v>216</v>
      </c>
      <c r="I35" s="1893">
        <v>57</v>
      </c>
      <c r="J35" s="1894">
        <f t="shared" si="0"/>
        <v>346</v>
      </c>
      <c r="K35" s="200"/>
      <c r="L35" s="200"/>
      <c r="M35" s="200"/>
    </row>
    <row r="36" spans="1:13">
      <c r="A36" s="122" t="s">
        <v>1005</v>
      </c>
      <c r="B36" s="1893">
        <v>422</v>
      </c>
      <c r="C36" s="1893">
        <v>116</v>
      </c>
      <c r="D36" s="1893">
        <v>61</v>
      </c>
      <c r="E36" s="1893">
        <v>80</v>
      </c>
      <c r="F36" s="1893">
        <v>75</v>
      </c>
      <c r="G36" s="1893">
        <v>54</v>
      </c>
      <c r="H36" s="1893">
        <v>222</v>
      </c>
      <c r="I36" s="1893">
        <v>87</v>
      </c>
      <c r="J36" s="1894">
        <f t="shared" si="0"/>
        <v>1117</v>
      </c>
      <c r="K36" s="200"/>
      <c r="L36" s="200"/>
      <c r="M36" s="200"/>
    </row>
    <row r="37" spans="1:13">
      <c r="A37" s="1892"/>
      <c r="B37" s="1893"/>
      <c r="C37" s="1893"/>
      <c r="D37" s="1893"/>
      <c r="E37" s="1893"/>
      <c r="F37" s="1893"/>
      <c r="G37" s="1893"/>
      <c r="H37" s="1893"/>
      <c r="I37" s="1893"/>
      <c r="J37" s="1894"/>
      <c r="K37" s="200"/>
      <c r="L37" s="200"/>
      <c r="M37" s="200"/>
    </row>
    <row r="38" spans="1:13">
      <c r="A38" s="1897" t="s">
        <v>1004</v>
      </c>
      <c r="B38" s="1898">
        <v>8604</v>
      </c>
      <c r="C38" s="1898">
        <v>6642</v>
      </c>
      <c r="D38" s="1898">
        <v>5380</v>
      </c>
      <c r="E38" s="1898">
        <v>2357</v>
      </c>
      <c r="F38" s="1898">
        <v>1055</v>
      </c>
      <c r="G38" s="1898">
        <v>2034</v>
      </c>
      <c r="H38" s="1898">
        <v>6084</v>
      </c>
      <c r="I38" s="1898">
        <v>5600</v>
      </c>
      <c r="J38" s="1899">
        <f t="shared" ref="J38" si="1">SUM(J2:J36)</f>
        <v>37756</v>
      </c>
      <c r="K38" s="200"/>
      <c r="L38" s="200"/>
      <c r="M38" s="200"/>
    </row>
    <row r="39" spans="1:13">
      <c r="A39" s="1840"/>
      <c r="B39" s="163"/>
      <c r="C39" s="1780"/>
      <c r="D39" s="1780"/>
      <c r="E39" s="1780"/>
      <c r="F39" s="1780"/>
      <c r="G39" s="1780"/>
      <c r="H39" s="1780"/>
      <c r="I39" s="1780"/>
      <c r="J39" s="1900"/>
      <c r="K39" s="200"/>
      <c r="L39" s="200"/>
      <c r="M39" s="200"/>
    </row>
    <row r="40" spans="1:13">
      <c r="A40" s="1820" t="s">
        <v>1003</v>
      </c>
      <c r="B40" s="1820"/>
      <c r="C40" s="1820"/>
      <c r="D40" s="1820"/>
      <c r="E40" s="1820"/>
      <c r="F40" s="1820"/>
      <c r="G40" s="1820"/>
      <c r="H40" s="1820"/>
      <c r="I40" s="1820"/>
      <c r="J40" s="1820"/>
      <c r="K40" s="200"/>
      <c r="L40" s="200"/>
      <c r="M40" s="200"/>
    </row>
    <row r="41" spans="1:13">
      <c r="A41" s="200"/>
      <c r="B41" s="200"/>
      <c r="C41" s="200"/>
      <c r="D41" s="200"/>
      <c r="E41" s="200"/>
      <c r="F41" s="200"/>
      <c r="G41" s="200"/>
      <c r="H41" s="200"/>
      <c r="I41" s="200"/>
      <c r="J41" s="200"/>
      <c r="K41" s="200"/>
      <c r="L41" s="200"/>
      <c r="M41" s="200"/>
    </row>
    <row r="42" spans="1:13">
      <c r="A42" s="200"/>
      <c r="B42" s="200"/>
      <c r="C42" s="200"/>
      <c r="D42" s="200"/>
      <c r="E42" s="200"/>
      <c r="F42" s="200"/>
      <c r="G42" s="200"/>
      <c r="H42" s="200"/>
      <c r="I42" s="200"/>
      <c r="J42" s="200"/>
      <c r="K42" s="200"/>
      <c r="L42" s="200"/>
      <c r="M42" s="200"/>
    </row>
    <row r="43" spans="1:13">
      <c r="A43" s="200"/>
      <c r="B43" s="200"/>
      <c r="C43" s="200"/>
      <c r="D43" s="200"/>
      <c r="E43" s="200"/>
      <c r="F43" s="200"/>
      <c r="G43" s="200"/>
      <c r="H43" s="200"/>
      <c r="I43" s="200"/>
      <c r="J43" s="200"/>
      <c r="K43" s="200"/>
      <c r="L43" s="200"/>
      <c r="M43" s="200"/>
    </row>
  </sheetData>
  <mergeCells count="1">
    <mergeCell ref="A40:J40"/>
  </mergeCells>
  <printOptions horizontalCentered="1"/>
  <pageMargins left="1" right="1" top="1" bottom="0.7" header="0.5" footer="0.5"/>
  <pageSetup scale="98" fitToWidth="0" orientation="landscape" r:id="rId1"/>
  <headerFooter scaleWithDoc="0">
    <oddHeader>&amp;C&amp;"-,Bold"Table 14.8
Public Institutions in Utah Total Degrees and Awards by Instructional Program 2017–2018</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G17"/>
  <sheetViews>
    <sheetView view="pageLayout" zoomScaleNormal="100" workbookViewId="0">
      <selection activeCell="B6" sqref="B6"/>
    </sheetView>
  </sheetViews>
  <sheetFormatPr defaultColWidth="9.140625" defaultRowHeight="12.75"/>
  <cols>
    <col min="1" max="1" width="23.42578125" style="194" customWidth="1"/>
    <col min="2" max="3" width="9.42578125" style="194" bestFit="1" customWidth="1"/>
    <col min="4" max="4" width="9.140625" style="194"/>
    <col min="5" max="6" width="9.42578125" style="194" bestFit="1" customWidth="1"/>
    <col min="7" max="16384" width="9.140625" style="194"/>
  </cols>
  <sheetData>
    <row r="1" spans="1:7" s="852" customFormat="1" ht="20.25" customHeight="1">
      <c r="A1" s="1116" t="s">
        <v>937</v>
      </c>
      <c r="B1" s="1901" t="s">
        <v>1054</v>
      </c>
      <c r="C1" s="1902"/>
      <c r="D1" s="1903"/>
      <c r="E1" s="1901" t="s">
        <v>1053</v>
      </c>
      <c r="F1" s="1902"/>
      <c r="G1" s="1903"/>
    </row>
    <row r="2" spans="1:7" s="852" customFormat="1">
      <c r="A2" s="1118"/>
      <c r="B2" s="1904">
        <v>2017</v>
      </c>
      <c r="C2" s="1905">
        <v>2018</v>
      </c>
      <c r="D2" s="1033" t="s">
        <v>1052</v>
      </c>
      <c r="E2" s="1904">
        <v>2017</v>
      </c>
      <c r="F2" s="1905">
        <v>2018</v>
      </c>
      <c r="G2" s="1033" t="s">
        <v>1052</v>
      </c>
    </row>
    <row r="3" spans="1:7">
      <c r="A3" s="1803" t="s">
        <v>930</v>
      </c>
      <c r="B3" s="239">
        <v>32800</v>
      </c>
      <c r="C3" s="1906">
        <v>33023</v>
      </c>
      <c r="D3" s="1907">
        <v>6.798780487804878E-3</v>
      </c>
      <c r="E3" s="239">
        <v>27983.96</v>
      </c>
      <c r="F3" s="1906">
        <v>28382</v>
      </c>
      <c r="G3" s="1907">
        <v>1.4223862526961905E-2</v>
      </c>
    </row>
    <row r="4" spans="1:7">
      <c r="A4" s="1803" t="s">
        <v>929</v>
      </c>
      <c r="B4" s="239">
        <v>27679</v>
      </c>
      <c r="C4" s="1906">
        <v>27932</v>
      </c>
      <c r="D4" s="1907">
        <v>9.1405036309115222E-3</v>
      </c>
      <c r="E4" s="239">
        <v>22023.83</v>
      </c>
      <c r="F4" s="1906">
        <v>22351.42</v>
      </c>
      <c r="G4" s="1907">
        <v>1.4874342927637767E-2</v>
      </c>
    </row>
    <row r="5" spans="1:7">
      <c r="A5" s="1803" t="s">
        <v>928</v>
      </c>
      <c r="B5" s="239">
        <v>27949</v>
      </c>
      <c r="C5" s="1906">
        <v>28247</v>
      </c>
      <c r="D5" s="1907">
        <v>1.06622777201331E-2</v>
      </c>
      <c r="E5" s="239">
        <v>17182.77</v>
      </c>
      <c r="F5" s="1906">
        <v>17421.8</v>
      </c>
      <c r="G5" s="1907">
        <v>1.3911028314992217E-2</v>
      </c>
    </row>
    <row r="6" spans="1:7">
      <c r="A6" s="1803" t="s">
        <v>927</v>
      </c>
      <c r="B6" s="239">
        <v>9468</v>
      </c>
      <c r="C6" s="1906">
        <v>10196</v>
      </c>
      <c r="D6" s="1907">
        <v>7.6890578791719483E-2</v>
      </c>
      <c r="E6" s="239">
        <v>7542.43</v>
      </c>
      <c r="F6" s="1906">
        <v>8076.23</v>
      </c>
      <c r="G6" s="1907">
        <v>7.0772947180152715E-2</v>
      </c>
    </row>
    <row r="7" spans="1:7">
      <c r="A7" s="1803" t="s">
        <v>926</v>
      </c>
      <c r="B7" s="239">
        <v>5563</v>
      </c>
      <c r="C7" s="1906">
        <v>5514</v>
      </c>
      <c r="D7" s="1907">
        <v>-8.8081970159985621E-3</v>
      </c>
      <c r="E7" s="239">
        <v>4085.43</v>
      </c>
      <c r="F7" s="1906">
        <v>3989.4</v>
      </c>
      <c r="G7" s="1907">
        <v>-2.3505481675123487E-2</v>
      </c>
    </row>
    <row r="8" spans="1:7">
      <c r="A8" s="1803" t="s">
        <v>925</v>
      </c>
      <c r="B8" s="239">
        <v>9673</v>
      </c>
      <c r="C8" s="1906">
        <v>9950</v>
      </c>
      <c r="D8" s="1907">
        <v>2.8636410627519902E-2</v>
      </c>
      <c r="E8" s="239">
        <v>7381.97</v>
      </c>
      <c r="F8" s="1906">
        <v>7521.77</v>
      </c>
      <c r="G8" s="1907">
        <v>1.8938034156194102E-2</v>
      </c>
    </row>
    <row r="9" spans="1:7">
      <c r="A9" s="1803" t="s">
        <v>945</v>
      </c>
      <c r="B9" s="239">
        <v>37282</v>
      </c>
      <c r="C9" s="1906">
        <v>39931</v>
      </c>
      <c r="D9" s="1907">
        <v>7.1053055093610859E-2</v>
      </c>
      <c r="E9" s="239">
        <v>25037.15</v>
      </c>
      <c r="F9" s="1906">
        <v>26574.400000000001</v>
      </c>
      <c r="G9" s="1907">
        <v>6.1398761440499411E-2</v>
      </c>
    </row>
    <row r="10" spans="1:7">
      <c r="A10" s="1803" t="s">
        <v>923</v>
      </c>
      <c r="B10" s="239">
        <v>29620</v>
      </c>
      <c r="C10" s="1906">
        <v>29156</v>
      </c>
      <c r="D10" s="1907">
        <v>-1.5665091154625253E-2</v>
      </c>
      <c r="E10" s="239">
        <v>15692.68</v>
      </c>
      <c r="F10" s="1906">
        <v>15203.04</v>
      </c>
      <c r="G10" s="1907">
        <v>-3.1201808741400411E-2</v>
      </c>
    </row>
    <row r="11" spans="1:7">
      <c r="A11" s="1803"/>
      <c r="B11" s="161"/>
      <c r="C11" s="163"/>
      <c r="D11" s="1770"/>
      <c r="E11" s="161"/>
      <c r="F11" s="163"/>
      <c r="G11" s="1770"/>
    </row>
    <row r="12" spans="1:7">
      <c r="A12" s="1813" t="s">
        <v>9</v>
      </c>
      <c r="B12" s="1776">
        <v>180034</v>
      </c>
      <c r="C12" s="1774">
        <v>183949</v>
      </c>
      <c r="D12" s="1908">
        <v>2.174589244253863E-2</v>
      </c>
      <c r="E12" s="1776">
        <v>126930.21999999997</v>
      </c>
      <c r="F12" s="1774">
        <v>129520.06</v>
      </c>
      <c r="G12" s="1908">
        <v>2.0403651707213824E-2</v>
      </c>
    </row>
    <row r="13" spans="1:7">
      <c r="A13" s="1909"/>
      <c r="B13" s="1840"/>
      <c r="C13" s="1840"/>
      <c r="D13" s="1840"/>
      <c r="E13" s="1840"/>
      <c r="F13" s="1840"/>
      <c r="G13" s="1840"/>
    </row>
    <row r="14" spans="1:7" ht="25.5" customHeight="1">
      <c r="A14" s="1783" t="s">
        <v>1051</v>
      </c>
      <c r="B14" s="1783"/>
      <c r="C14" s="1783"/>
      <c r="D14" s="1783"/>
      <c r="E14" s="1783"/>
      <c r="F14" s="1783"/>
      <c r="G14" s="1783"/>
    </row>
    <row r="15" spans="1:7">
      <c r="A15" s="1871"/>
      <c r="B15" s="1840"/>
      <c r="C15" s="1840"/>
      <c r="D15" s="1840"/>
      <c r="E15" s="1840"/>
      <c r="F15" s="1840"/>
      <c r="G15" s="1840"/>
    </row>
    <row r="16" spans="1:7">
      <c r="A16" s="164" t="s">
        <v>1050</v>
      </c>
      <c r="B16" s="1840"/>
      <c r="C16" s="1840"/>
      <c r="D16" s="1840"/>
      <c r="E16" s="1840"/>
      <c r="F16" s="1840"/>
      <c r="G16" s="1840"/>
    </row>
    <row r="17" spans="1:7">
      <c r="A17" s="855"/>
      <c r="B17" s="399"/>
      <c r="C17" s="399"/>
      <c r="D17" s="399"/>
      <c r="E17" s="399"/>
      <c r="F17" s="399"/>
      <c r="G17" s="399"/>
    </row>
  </sheetData>
  <mergeCells count="4">
    <mergeCell ref="B1:D1"/>
    <mergeCell ref="E1:G1"/>
    <mergeCell ref="A14:G14"/>
    <mergeCell ref="A1:A2"/>
  </mergeCells>
  <printOptions horizontalCentered="1"/>
  <pageMargins left="0.7" right="0.7" top="1" bottom="1" header="0.5" footer="0.5"/>
  <pageSetup orientation="portrait" r:id="rId1"/>
  <headerFooter scaleWithDoc="0">
    <oddHeader>&amp;C&amp;"-,Bold"Table 14.9
USHE Fall Semester Student and FTE Growth: 2017–2018</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view="pageLayout" zoomScaleNormal="85" zoomScaleSheetLayoutView="100" workbookViewId="0">
      <selection activeCell="E7" sqref="E7"/>
    </sheetView>
  </sheetViews>
  <sheetFormatPr defaultColWidth="9.140625" defaultRowHeight="12.75"/>
  <cols>
    <col min="1" max="1" width="7.42578125" style="781" customWidth="1"/>
    <col min="2" max="5" width="8.85546875" style="781" customWidth="1"/>
    <col min="6" max="6" width="0.85546875" style="781" customWidth="1"/>
    <col min="7" max="7" width="9.42578125" style="781" bestFit="1" customWidth="1"/>
    <col min="8" max="8" width="12.42578125" style="781" bestFit="1" customWidth="1"/>
    <col min="9" max="9" width="10.85546875" style="781" customWidth="1"/>
    <col min="10" max="10" width="8.42578125" style="781" customWidth="1"/>
    <col min="11" max="11" width="7.140625" style="781" customWidth="1"/>
    <col min="12" max="16384" width="9.140625" style="781"/>
  </cols>
  <sheetData>
    <row r="1" spans="1:10" s="828" customFormat="1" ht="12.75" customHeight="1">
      <c r="A1" s="1613" t="s">
        <v>4</v>
      </c>
      <c r="B1" s="1169" t="s">
        <v>1064</v>
      </c>
      <c r="C1" s="1910" t="s">
        <v>1063</v>
      </c>
      <c r="D1" s="1910" t="s">
        <v>1062</v>
      </c>
      <c r="E1" s="1911" t="s">
        <v>1061</v>
      </c>
      <c r="F1" s="1912"/>
      <c r="G1" s="1155" t="s">
        <v>1060</v>
      </c>
      <c r="H1" s="1156"/>
      <c r="I1" s="1156"/>
      <c r="J1" s="1178"/>
    </row>
    <row r="2" spans="1:10" s="828" customFormat="1" ht="25.5">
      <c r="A2" s="1617"/>
      <c r="B2" s="1171"/>
      <c r="C2" s="1913"/>
      <c r="D2" s="1913"/>
      <c r="E2" s="1914"/>
      <c r="F2" s="774"/>
      <c r="G2" s="1915" t="s">
        <v>1059</v>
      </c>
      <c r="H2" s="774" t="s">
        <v>1058</v>
      </c>
      <c r="I2" s="1916" t="s">
        <v>1057</v>
      </c>
      <c r="J2" s="1917" t="s">
        <v>9</v>
      </c>
    </row>
    <row r="3" spans="1:10">
      <c r="A3" s="1621">
        <v>1970</v>
      </c>
      <c r="B3" s="547">
        <v>5962</v>
      </c>
      <c r="C3" s="547">
        <v>3108</v>
      </c>
      <c r="D3" s="761"/>
      <c r="E3" s="1918">
        <v>9070</v>
      </c>
      <c r="F3" s="1713"/>
      <c r="G3" s="1919">
        <v>117</v>
      </c>
      <c r="H3" s="1919">
        <v>87.3</v>
      </c>
      <c r="I3" s="1919">
        <v>18</v>
      </c>
      <c r="J3" s="1920">
        <v>222.3</v>
      </c>
    </row>
    <row r="4" spans="1:10">
      <c r="A4" s="1621">
        <v>1971</v>
      </c>
      <c r="B4" s="547">
        <v>6768</v>
      </c>
      <c r="C4" s="547">
        <v>6009</v>
      </c>
      <c r="D4" s="761"/>
      <c r="E4" s="1918">
        <v>12777</v>
      </c>
      <c r="F4" s="1713"/>
      <c r="G4" s="1921">
        <v>176.8</v>
      </c>
      <c r="H4" s="1921">
        <v>121.6</v>
      </c>
      <c r="I4" s="1921">
        <v>23.9</v>
      </c>
      <c r="J4" s="1922">
        <v>322.3</v>
      </c>
    </row>
    <row r="5" spans="1:10">
      <c r="A5" s="1621">
        <v>1972</v>
      </c>
      <c r="B5" s="547">
        <v>8807</v>
      </c>
      <c r="C5" s="547">
        <v>8513</v>
      </c>
      <c r="D5" s="761"/>
      <c r="E5" s="1918">
        <v>17320</v>
      </c>
      <c r="F5" s="1713"/>
      <c r="G5" s="1921">
        <v>256.5</v>
      </c>
      <c r="H5" s="1921">
        <v>99</v>
      </c>
      <c r="I5" s="1921">
        <v>31.8</v>
      </c>
      <c r="J5" s="1922">
        <v>387.3</v>
      </c>
    </row>
    <row r="6" spans="1:10">
      <c r="A6" s="1621">
        <v>1973</v>
      </c>
      <c r="B6" s="547">
        <v>7546</v>
      </c>
      <c r="C6" s="547">
        <v>5904</v>
      </c>
      <c r="D6" s="761"/>
      <c r="E6" s="1918">
        <v>13450</v>
      </c>
      <c r="F6" s="1713"/>
      <c r="G6" s="1921">
        <v>240.9</v>
      </c>
      <c r="H6" s="1921">
        <v>150.30000000000001</v>
      </c>
      <c r="I6" s="1921">
        <v>36.299999999999997</v>
      </c>
      <c r="J6" s="1922">
        <v>427.5</v>
      </c>
    </row>
    <row r="7" spans="1:10">
      <c r="A7" s="1621">
        <v>1974</v>
      </c>
      <c r="B7" s="547">
        <v>8284</v>
      </c>
      <c r="C7" s="547">
        <v>3217</v>
      </c>
      <c r="D7" s="761"/>
      <c r="E7" s="1918">
        <v>11501</v>
      </c>
      <c r="F7" s="1713"/>
      <c r="G7" s="1921">
        <v>237.9</v>
      </c>
      <c r="H7" s="1921">
        <v>174.2</v>
      </c>
      <c r="I7" s="1921">
        <v>52.3</v>
      </c>
      <c r="J7" s="1922">
        <v>464.4</v>
      </c>
    </row>
    <row r="8" spans="1:10">
      <c r="A8" s="1621">
        <v>1975</v>
      </c>
      <c r="B8" s="547">
        <v>10912</v>
      </c>
      <c r="C8" s="547">
        <v>2800</v>
      </c>
      <c r="D8" s="761"/>
      <c r="E8" s="1918">
        <v>13712</v>
      </c>
      <c r="F8" s="1713"/>
      <c r="G8" s="1921">
        <v>330.6</v>
      </c>
      <c r="H8" s="1921">
        <v>196.5</v>
      </c>
      <c r="I8" s="1921">
        <v>50</v>
      </c>
      <c r="J8" s="1922">
        <v>577.1</v>
      </c>
    </row>
    <row r="9" spans="1:10">
      <c r="A9" s="1621">
        <v>1976</v>
      </c>
      <c r="B9" s="547">
        <v>13546</v>
      </c>
      <c r="C9" s="547">
        <v>5075</v>
      </c>
      <c r="D9" s="761"/>
      <c r="E9" s="1918">
        <v>18621</v>
      </c>
      <c r="F9" s="1713"/>
      <c r="G9" s="1921">
        <v>507</v>
      </c>
      <c r="H9" s="1921">
        <v>216.8</v>
      </c>
      <c r="I9" s="1921">
        <v>49.4</v>
      </c>
      <c r="J9" s="1922">
        <v>773.2</v>
      </c>
    </row>
    <row r="10" spans="1:10">
      <c r="A10" s="1621">
        <v>1977</v>
      </c>
      <c r="B10" s="547">
        <v>17424</v>
      </c>
      <c r="C10" s="547">
        <v>5856</v>
      </c>
      <c r="D10" s="761"/>
      <c r="E10" s="1918">
        <v>23280</v>
      </c>
      <c r="F10" s="1713"/>
      <c r="G10" s="1921">
        <v>728</v>
      </c>
      <c r="H10" s="1921">
        <v>327.10000000000002</v>
      </c>
      <c r="I10" s="1921">
        <v>61.7</v>
      </c>
      <c r="J10" s="1922">
        <v>1116.8</v>
      </c>
    </row>
    <row r="11" spans="1:10">
      <c r="A11" s="1621">
        <v>1978</v>
      </c>
      <c r="B11" s="547">
        <v>15618</v>
      </c>
      <c r="C11" s="547">
        <v>5646</v>
      </c>
      <c r="D11" s="761"/>
      <c r="E11" s="1918">
        <v>21264</v>
      </c>
      <c r="F11" s="1713"/>
      <c r="G11" s="1921">
        <v>734</v>
      </c>
      <c r="H11" s="1921">
        <v>338.6</v>
      </c>
      <c r="I11" s="1921">
        <v>70.8</v>
      </c>
      <c r="J11" s="1922">
        <v>1143.4000000000001</v>
      </c>
    </row>
    <row r="12" spans="1:10">
      <c r="A12" s="1621">
        <v>1979</v>
      </c>
      <c r="B12" s="547">
        <v>12570</v>
      </c>
      <c r="C12" s="547">
        <v>4179</v>
      </c>
      <c r="D12" s="761"/>
      <c r="E12" s="1918">
        <v>16749</v>
      </c>
      <c r="F12" s="1713"/>
      <c r="G12" s="1921">
        <v>645.79999999999995</v>
      </c>
      <c r="H12" s="1921">
        <v>490.3</v>
      </c>
      <c r="I12" s="1921">
        <v>96</v>
      </c>
      <c r="J12" s="1922">
        <v>1232.0999999999999</v>
      </c>
    </row>
    <row r="13" spans="1:10">
      <c r="A13" s="1621">
        <v>1980</v>
      </c>
      <c r="B13" s="547">
        <v>7760</v>
      </c>
      <c r="C13" s="547">
        <v>3141</v>
      </c>
      <c r="D13" s="761"/>
      <c r="E13" s="1918">
        <v>10901</v>
      </c>
      <c r="F13" s="1713"/>
      <c r="G13" s="1921">
        <v>408.3</v>
      </c>
      <c r="H13" s="1921">
        <v>430</v>
      </c>
      <c r="I13" s="1921">
        <v>83.7</v>
      </c>
      <c r="J13" s="1922">
        <v>922</v>
      </c>
    </row>
    <row r="14" spans="1:10">
      <c r="A14" s="1621">
        <v>1981</v>
      </c>
      <c r="B14" s="547">
        <v>5413</v>
      </c>
      <c r="C14" s="547">
        <v>3840</v>
      </c>
      <c r="D14" s="761"/>
      <c r="E14" s="1918">
        <v>9253</v>
      </c>
      <c r="F14" s="1713"/>
      <c r="G14" s="1921">
        <v>451.5</v>
      </c>
      <c r="H14" s="1921">
        <v>378.2</v>
      </c>
      <c r="I14" s="1921">
        <v>101.6</v>
      </c>
      <c r="J14" s="1922">
        <v>931.3</v>
      </c>
    </row>
    <row r="15" spans="1:10">
      <c r="A15" s="1621">
        <v>1982</v>
      </c>
      <c r="B15" s="547">
        <v>4767</v>
      </c>
      <c r="C15" s="547">
        <v>2904</v>
      </c>
      <c r="D15" s="761"/>
      <c r="E15" s="1918">
        <v>7671</v>
      </c>
      <c r="F15" s="1713"/>
      <c r="G15" s="1921">
        <v>347.6</v>
      </c>
      <c r="H15" s="1921">
        <v>440.1</v>
      </c>
      <c r="I15" s="1921">
        <v>175.7</v>
      </c>
      <c r="J15" s="1922">
        <v>963.4</v>
      </c>
    </row>
    <row r="16" spans="1:10">
      <c r="A16" s="1621">
        <v>1983</v>
      </c>
      <c r="B16" s="547">
        <v>8806</v>
      </c>
      <c r="C16" s="547">
        <v>5858</v>
      </c>
      <c r="D16" s="761"/>
      <c r="E16" s="1918">
        <v>14664</v>
      </c>
      <c r="F16" s="1713"/>
      <c r="G16" s="1921">
        <v>657.8</v>
      </c>
      <c r="H16" s="1921">
        <v>321</v>
      </c>
      <c r="I16" s="1921">
        <v>136.30000000000001</v>
      </c>
      <c r="J16" s="1922">
        <v>1115.0999999999999</v>
      </c>
    </row>
    <row r="17" spans="1:10">
      <c r="A17" s="1621">
        <v>1984</v>
      </c>
      <c r="B17" s="547">
        <v>7496</v>
      </c>
      <c r="C17" s="547">
        <v>11327</v>
      </c>
      <c r="D17" s="761"/>
      <c r="E17" s="1918">
        <v>18823</v>
      </c>
      <c r="F17" s="1713"/>
      <c r="G17" s="1921">
        <v>786.7</v>
      </c>
      <c r="H17" s="1921">
        <v>535.20000000000005</v>
      </c>
      <c r="I17" s="1921">
        <v>172.9</v>
      </c>
      <c r="J17" s="1922">
        <v>1494.8</v>
      </c>
    </row>
    <row r="18" spans="1:10">
      <c r="A18" s="1621">
        <v>1985</v>
      </c>
      <c r="B18" s="547">
        <v>7403</v>
      </c>
      <c r="C18" s="547">
        <v>7844</v>
      </c>
      <c r="D18" s="761"/>
      <c r="E18" s="1918">
        <v>15247</v>
      </c>
      <c r="F18" s="1713"/>
      <c r="G18" s="1921">
        <v>706.2</v>
      </c>
      <c r="H18" s="1921">
        <v>567.70000000000005</v>
      </c>
      <c r="I18" s="1921">
        <v>167.6</v>
      </c>
      <c r="J18" s="1922">
        <v>1441.5</v>
      </c>
    </row>
    <row r="19" spans="1:10">
      <c r="A19" s="1621">
        <v>1986</v>
      </c>
      <c r="B19" s="547">
        <v>8512</v>
      </c>
      <c r="C19" s="547">
        <v>4932</v>
      </c>
      <c r="D19" s="761"/>
      <c r="E19" s="1918">
        <v>13444</v>
      </c>
      <c r="F19" s="1713"/>
      <c r="G19" s="1921">
        <v>715.5</v>
      </c>
      <c r="H19" s="1921">
        <v>439.9</v>
      </c>
      <c r="I19" s="1921">
        <v>164.1</v>
      </c>
      <c r="J19" s="1922">
        <v>1319.5</v>
      </c>
    </row>
    <row r="20" spans="1:10">
      <c r="A20" s="1621">
        <v>1987</v>
      </c>
      <c r="B20" s="547">
        <v>6530</v>
      </c>
      <c r="C20" s="547">
        <v>755</v>
      </c>
      <c r="D20" s="761"/>
      <c r="E20" s="1918">
        <v>7305</v>
      </c>
      <c r="F20" s="1713"/>
      <c r="G20" s="1921">
        <v>495.2</v>
      </c>
      <c r="H20" s="1921">
        <v>413.4</v>
      </c>
      <c r="I20" s="1921">
        <v>166.4</v>
      </c>
      <c r="J20" s="1922">
        <v>1075</v>
      </c>
    </row>
    <row r="21" spans="1:10">
      <c r="A21" s="1621">
        <v>1988</v>
      </c>
      <c r="B21" s="547">
        <v>5297</v>
      </c>
      <c r="C21" s="547">
        <v>418</v>
      </c>
      <c r="D21" s="761"/>
      <c r="E21" s="1918">
        <v>5715</v>
      </c>
      <c r="F21" s="1713"/>
      <c r="G21" s="1921">
        <v>413</v>
      </c>
      <c r="H21" s="1921">
        <v>272.10000000000002</v>
      </c>
      <c r="I21" s="1921">
        <v>161.5</v>
      </c>
      <c r="J21" s="1922">
        <v>846.6</v>
      </c>
    </row>
    <row r="22" spans="1:10">
      <c r="A22" s="1621">
        <v>1989</v>
      </c>
      <c r="B22" s="547">
        <v>5197</v>
      </c>
      <c r="C22" s="547">
        <v>453</v>
      </c>
      <c r="D22" s="761"/>
      <c r="E22" s="1918">
        <v>5632</v>
      </c>
      <c r="F22" s="1713"/>
      <c r="G22" s="1921">
        <v>447.8</v>
      </c>
      <c r="H22" s="1921">
        <v>389.6</v>
      </c>
      <c r="I22" s="1921">
        <v>171.1</v>
      </c>
      <c r="J22" s="1922">
        <v>1008.5</v>
      </c>
    </row>
    <row r="23" spans="1:10">
      <c r="A23" s="1621">
        <v>1990</v>
      </c>
      <c r="B23" s="547">
        <v>6099</v>
      </c>
      <c r="C23" s="547">
        <v>910</v>
      </c>
      <c r="D23" s="761"/>
      <c r="E23" s="1918">
        <v>7009</v>
      </c>
      <c r="F23" s="1713"/>
      <c r="G23" s="1921">
        <v>579.4</v>
      </c>
      <c r="H23" s="1921">
        <v>422.9</v>
      </c>
      <c r="I23" s="1921">
        <v>243.4</v>
      </c>
      <c r="J23" s="1922">
        <v>1245.7</v>
      </c>
    </row>
    <row r="24" spans="1:10">
      <c r="A24" s="1621">
        <v>1991</v>
      </c>
      <c r="B24" s="547">
        <v>7911</v>
      </c>
      <c r="C24" s="547">
        <v>958</v>
      </c>
      <c r="D24" s="547">
        <v>572</v>
      </c>
      <c r="E24" s="1918">
        <v>9441</v>
      </c>
      <c r="F24" s="1713"/>
      <c r="G24" s="1921">
        <v>791</v>
      </c>
      <c r="H24" s="1921">
        <v>342.6</v>
      </c>
      <c r="I24" s="1921">
        <v>186.9</v>
      </c>
      <c r="J24" s="1922">
        <v>1320.5</v>
      </c>
    </row>
    <row r="25" spans="1:10">
      <c r="A25" s="1621">
        <v>1992</v>
      </c>
      <c r="B25" s="547">
        <v>10375</v>
      </c>
      <c r="C25" s="547">
        <v>1722</v>
      </c>
      <c r="D25" s="547">
        <v>904</v>
      </c>
      <c r="E25" s="1918">
        <v>13001</v>
      </c>
      <c r="F25" s="1713"/>
      <c r="G25" s="1921">
        <v>1113.5999999999999</v>
      </c>
      <c r="H25" s="1921">
        <v>396.9</v>
      </c>
      <c r="I25" s="1921">
        <v>234.8</v>
      </c>
      <c r="J25" s="1922">
        <v>1745.3</v>
      </c>
    </row>
    <row r="26" spans="1:10">
      <c r="A26" s="1621">
        <v>1993</v>
      </c>
      <c r="B26" s="547">
        <v>12929</v>
      </c>
      <c r="C26" s="547">
        <v>3865</v>
      </c>
      <c r="D26" s="547">
        <v>1010</v>
      </c>
      <c r="E26" s="1918">
        <v>17804</v>
      </c>
      <c r="F26" s="1713"/>
      <c r="G26" s="1921">
        <v>1504.4</v>
      </c>
      <c r="H26" s="1921">
        <v>463.7</v>
      </c>
      <c r="I26" s="1921">
        <v>337.3</v>
      </c>
      <c r="J26" s="1922">
        <v>2305.4</v>
      </c>
    </row>
    <row r="27" spans="1:10">
      <c r="A27" s="1621">
        <v>1994</v>
      </c>
      <c r="B27" s="547">
        <v>13947</v>
      </c>
      <c r="C27" s="547">
        <v>4646</v>
      </c>
      <c r="D27" s="547">
        <v>1154</v>
      </c>
      <c r="E27" s="1918">
        <v>19747</v>
      </c>
      <c r="F27" s="1713"/>
      <c r="G27" s="1921">
        <v>1730.1</v>
      </c>
      <c r="H27" s="1921">
        <v>772.2</v>
      </c>
      <c r="I27" s="1921">
        <v>341.9</v>
      </c>
      <c r="J27" s="1922">
        <v>2844.2</v>
      </c>
    </row>
    <row r="28" spans="1:10">
      <c r="A28" s="1621">
        <v>1995</v>
      </c>
      <c r="B28" s="547">
        <v>13904</v>
      </c>
      <c r="C28" s="547">
        <v>6425</v>
      </c>
      <c r="D28" s="547">
        <v>1229</v>
      </c>
      <c r="E28" s="1918">
        <v>21558</v>
      </c>
      <c r="F28" s="1713"/>
      <c r="G28" s="1921">
        <v>1854.6</v>
      </c>
      <c r="H28" s="1921">
        <v>832.7</v>
      </c>
      <c r="I28" s="1921">
        <v>409</v>
      </c>
      <c r="J28" s="1922">
        <v>3096.3</v>
      </c>
    </row>
    <row r="29" spans="1:10">
      <c r="A29" s="1621">
        <v>1996</v>
      </c>
      <c r="B29" s="547">
        <v>15139</v>
      </c>
      <c r="C29" s="547">
        <v>7190</v>
      </c>
      <c r="D29" s="547">
        <v>1408</v>
      </c>
      <c r="E29" s="1918">
        <v>23737</v>
      </c>
      <c r="F29" s="1713"/>
      <c r="G29" s="1921">
        <v>2104.5</v>
      </c>
      <c r="H29" s="1921">
        <v>951.8</v>
      </c>
      <c r="I29" s="1921">
        <v>386.3</v>
      </c>
      <c r="J29" s="1922">
        <v>3442.6</v>
      </c>
    </row>
    <row r="30" spans="1:10">
      <c r="A30" s="1621">
        <v>1997</v>
      </c>
      <c r="B30" s="547">
        <v>14079</v>
      </c>
      <c r="C30" s="547">
        <v>5265</v>
      </c>
      <c r="D30" s="547">
        <v>1343</v>
      </c>
      <c r="E30" s="1918">
        <v>20687</v>
      </c>
      <c r="F30" s="1713"/>
      <c r="G30" s="1921">
        <v>1943.5</v>
      </c>
      <c r="H30" s="1921">
        <v>1370.9</v>
      </c>
      <c r="I30" s="1921">
        <v>407.1</v>
      </c>
      <c r="J30" s="1922">
        <v>3721.5</v>
      </c>
    </row>
    <row r="31" spans="1:10">
      <c r="A31" s="1621">
        <v>1998</v>
      </c>
      <c r="B31" s="547">
        <v>14476</v>
      </c>
      <c r="C31" s="547">
        <v>5762</v>
      </c>
      <c r="D31" s="547">
        <v>1505</v>
      </c>
      <c r="E31" s="1918">
        <v>21743</v>
      </c>
      <c r="F31" s="1713"/>
      <c r="G31" s="1921">
        <v>2188.6999999999998</v>
      </c>
      <c r="H31" s="1921">
        <v>1148.4000000000001</v>
      </c>
      <c r="I31" s="1921">
        <v>461.3</v>
      </c>
      <c r="J31" s="1922">
        <v>3798.4</v>
      </c>
    </row>
    <row r="32" spans="1:10">
      <c r="A32" s="1621">
        <v>1999</v>
      </c>
      <c r="B32" s="547">
        <v>14561</v>
      </c>
      <c r="C32" s="547">
        <v>4443</v>
      </c>
      <c r="D32" s="547">
        <v>1346</v>
      </c>
      <c r="E32" s="1918">
        <v>20350</v>
      </c>
      <c r="F32" s="1713"/>
      <c r="G32" s="1921">
        <v>2238</v>
      </c>
      <c r="H32" s="1921">
        <v>1195</v>
      </c>
      <c r="I32" s="1921">
        <v>537</v>
      </c>
      <c r="J32" s="1922">
        <v>3970</v>
      </c>
    </row>
    <row r="33" spans="1:10">
      <c r="A33" s="1621">
        <v>2000</v>
      </c>
      <c r="B33" s="547">
        <v>13463</v>
      </c>
      <c r="C33" s="547">
        <v>3629</v>
      </c>
      <c r="D33" s="547">
        <v>1062</v>
      </c>
      <c r="E33" s="1918">
        <v>18154</v>
      </c>
      <c r="F33" s="1713"/>
      <c r="G33" s="1921">
        <v>2140.1</v>
      </c>
      <c r="H33" s="1921">
        <v>1213</v>
      </c>
      <c r="I33" s="1921">
        <v>583.29999999999995</v>
      </c>
      <c r="J33" s="1922">
        <v>3936.4</v>
      </c>
    </row>
    <row r="34" spans="1:10">
      <c r="A34" s="1621">
        <v>2001</v>
      </c>
      <c r="B34" s="547">
        <v>13851</v>
      </c>
      <c r="C34" s="547">
        <v>5089</v>
      </c>
      <c r="D34" s="547">
        <v>735</v>
      </c>
      <c r="E34" s="1918">
        <v>19675</v>
      </c>
      <c r="F34" s="1713"/>
      <c r="G34" s="1921">
        <v>2352.6999999999998</v>
      </c>
      <c r="H34" s="1921">
        <v>970</v>
      </c>
      <c r="I34" s="1921">
        <v>562.79999999999995</v>
      </c>
      <c r="J34" s="1922">
        <v>3885.5</v>
      </c>
    </row>
    <row r="35" spans="1:10">
      <c r="A35" s="1621">
        <v>2002</v>
      </c>
      <c r="B35" s="547">
        <v>14466</v>
      </c>
      <c r="C35" s="547">
        <v>4149</v>
      </c>
      <c r="D35" s="547">
        <v>926</v>
      </c>
      <c r="E35" s="1918">
        <v>19941</v>
      </c>
      <c r="F35" s="1713"/>
      <c r="G35" s="1921">
        <v>2491</v>
      </c>
      <c r="H35" s="1921">
        <v>897</v>
      </c>
      <c r="I35" s="1921">
        <v>393</v>
      </c>
      <c r="J35" s="1922">
        <v>3781</v>
      </c>
    </row>
    <row r="36" spans="1:10">
      <c r="A36" s="1621">
        <v>2003</v>
      </c>
      <c r="B36" s="547">
        <v>16515</v>
      </c>
      <c r="C36" s="547">
        <v>5555</v>
      </c>
      <c r="D36" s="547">
        <v>766</v>
      </c>
      <c r="E36" s="1918">
        <v>22836</v>
      </c>
      <c r="F36" s="1713"/>
      <c r="G36" s="1921">
        <v>3046.4</v>
      </c>
      <c r="H36" s="1921">
        <v>1017.4</v>
      </c>
      <c r="I36" s="1921">
        <v>497</v>
      </c>
      <c r="J36" s="1922">
        <v>4560.8</v>
      </c>
    </row>
    <row r="37" spans="1:10">
      <c r="A37" s="1621">
        <v>2004</v>
      </c>
      <c r="B37" s="547">
        <v>17724</v>
      </c>
      <c r="C37" s="547">
        <v>5853</v>
      </c>
      <c r="D37" s="1641">
        <v>716</v>
      </c>
      <c r="E37" s="1918">
        <v>24293</v>
      </c>
      <c r="F37" s="1713"/>
      <c r="G37" s="1921">
        <v>3552.6</v>
      </c>
      <c r="H37" s="1921">
        <v>1089.9000000000001</v>
      </c>
      <c r="I37" s="1921">
        <v>476</v>
      </c>
      <c r="J37" s="1922">
        <v>5118.5</v>
      </c>
    </row>
    <row r="38" spans="1:10">
      <c r="A38" s="1621">
        <v>2005</v>
      </c>
      <c r="B38" s="547">
        <v>20912</v>
      </c>
      <c r="C38" s="547">
        <v>6562</v>
      </c>
      <c r="D38" s="1641">
        <v>811</v>
      </c>
      <c r="E38" s="1918">
        <v>28285</v>
      </c>
      <c r="F38" s="1713"/>
      <c r="G38" s="1921">
        <v>4662.6000000000004</v>
      </c>
      <c r="H38" s="1921">
        <v>1217.8</v>
      </c>
      <c r="I38" s="1921">
        <v>707.6</v>
      </c>
      <c r="J38" s="1922">
        <v>6588</v>
      </c>
    </row>
    <row r="39" spans="1:10">
      <c r="A39" s="1621">
        <v>2006</v>
      </c>
      <c r="B39" s="547">
        <v>19888</v>
      </c>
      <c r="C39" s="547">
        <v>5658</v>
      </c>
      <c r="D39" s="1641">
        <v>776</v>
      </c>
      <c r="E39" s="1918">
        <v>26322</v>
      </c>
      <c r="F39" s="1713"/>
      <c r="G39" s="1921">
        <v>4955.5</v>
      </c>
      <c r="H39" s="1921">
        <v>1588</v>
      </c>
      <c r="I39" s="1921">
        <v>865.3</v>
      </c>
      <c r="J39" s="1922">
        <v>7408.8</v>
      </c>
    </row>
    <row r="40" spans="1:10">
      <c r="A40" s="1621">
        <v>2007</v>
      </c>
      <c r="B40" s="547">
        <v>13510</v>
      </c>
      <c r="C40" s="547">
        <v>6290</v>
      </c>
      <c r="D40" s="1641">
        <v>739</v>
      </c>
      <c r="E40" s="1918">
        <v>20539</v>
      </c>
      <c r="F40" s="1713"/>
      <c r="G40" s="1921">
        <v>3963.2</v>
      </c>
      <c r="H40" s="1921">
        <v>2051</v>
      </c>
      <c r="I40" s="1921">
        <v>979.7</v>
      </c>
      <c r="J40" s="1922">
        <v>6993.9</v>
      </c>
    </row>
    <row r="41" spans="1:10">
      <c r="A41" s="1621">
        <v>2008</v>
      </c>
      <c r="B41" s="547">
        <v>5513</v>
      </c>
      <c r="C41" s="547">
        <v>4544</v>
      </c>
      <c r="D41" s="1641">
        <v>546</v>
      </c>
      <c r="E41" s="1918">
        <v>10603</v>
      </c>
      <c r="F41" s="1713"/>
      <c r="G41" s="1921">
        <v>1877</v>
      </c>
      <c r="H41" s="1921">
        <v>1919.1</v>
      </c>
      <c r="I41" s="1921">
        <v>781.2</v>
      </c>
      <c r="J41" s="1922">
        <v>4577.3</v>
      </c>
    </row>
    <row r="42" spans="1:10">
      <c r="A42" s="1621">
        <v>2009</v>
      </c>
      <c r="B42" s="547">
        <v>5217</v>
      </c>
      <c r="C42" s="547">
        <v>4951</v>
      </c>
      <c r="D42" s="1641">
        <v>320</v>
      </c>
      <c r="E42" s="1918">
        <v>10488</v>
      </c>
      <c r="F42" s="1713"/>
      <c r="G42" s="1921">
        <v>1674</v>
      </c>
      <c r="H42" s="1921">
        <v>1054.3</v>
      </c>
      <c r="I42" s="1921">
        <v>660.1</v>
      </c>
      <c r="J42" s="1922">
        <v>3388.4</v>
      </c>
    </row>
    <row r="43" spans="1:10">
      <c r="A43" s="1621">
        <v>2010</v>
      </c>
      <c r="B43" s="547">
        <v>5936</v>
      </c>
      <c r="C43" s="547">
        <v>2890</v>
      </c>
      <c r="D43" s="1641">
        <v>240</v>
      </c>
      <c r="E43" s="1918">
        <v>9066</v>
      </c>
      <c r="F43" s="1735"/>
      <c r="G43" s="1921">
        <v>1667</v>
      </c>
      <c r="H43" s="1923">
        <v>925.1</v>
      </c>
      <c r="I43" s="1921">
        <v>672</v>
      </c>
      <c r="J43" s="1922">
        <v>3264.1</v>
      </c>
    </row>
    <row r="44" spans="1:10">
      <c r="A44" s="1621">
        <v>2011</v>
      </c>
      <c r="B44" s="547">
        <v>6454</v>
      </c>
      <c r="C44" s="547">
        <v>3568</v>
      </c>
      <c r="D44" s="761"/>
      <c r="E44" s="1918">
        <v>10023</v>
      </c>
      <c r="F44" s="1735"/>
      <c r="G44" s="1921">
        <v>1885.4</v>
      </c>
      <c r="H44" s="1923">
        <v>1236</v>
      </c>
      <c r="I44" s="1921">
        <v>652</v>
      </c>
      <c r="J44" s="1922">
        <v>3773.4</v>
      </c>
    </row>
    <row r="45" spans="1:10">
      <c r="A45" s="1621">
        <v>2012</v>
      </c>
      <c r="B45" s="547">
        <v>7626</v>
      </c>
      <c r="C45" s="547">
        <v>3464</v>
      </c>
      <c r="D45" s="761">
        <v>156</v>
      </c>
      <c r="E45" s="1918">
        <v>11246</v>
      </c>
      <c r="F45" s="1735"/>
      <c r="G45" s="1921">
        <v>2196.6999999999998</v>
      </c>
      <c r="H45" s="1923">
        <v>1020.2</v>
      </c>
      <c r="I45" s="1921">
        <v>728.9</v>
      </c>
      <c r="J45" s="1922">
        <v>3945.8</v>
      </c>
    </row>
    <row r="46" spans="1:10">
      <c r="A46" s="1621">
        <v>2013</v>
      </c>
      <c r="B46" s="547">
        <v>9837</v>
      </c>
      <c r="C46" s="547">
        <v>4970</v>
      </c>
      <c r="D46" s="761">
        <v>144</v>
      </c>
      <c r="E46" s="1918">
        <v>14951</v>
      </c>
      <c r="F46" s="1735"/>
      <c r="G46" s="1921">
        <v>3024.6</v>
      </c>
      <c r="H46" s="1923">
        <v>1105.9000000000001</v>
      </c>
      <c r="I46" s="1921">
        <v>784.9</v>
      </c>
      <c r="J46" s="1922">
        <v>4915.3999999999996</v>
      </c>
    </row>
    <row r="47" spans="1:10">
      <c r="A47" s="1621">
        <v>2014</v>
      </c>
      <c r="B47" s="547">
        <v>8690</v>
      </c>
      <c r="C47" s="547">
        <v>9823</v>
      </c>
      <c r="D47" s="761">
        <v>234</v>
      </c>
      <c r="E47" s="1918">
        <v>18747</v>
      </c>
      <c r="F47" s="1735"/>
      <c r="G47" s="1921">
        <v>3350.9</v>
      </c>
      <c r="H47" s="1923">
        <v>1478.9</v>
      </c>
      <c r="I47" s="1921">
        <v>1034.3</v>
      </c>
      <c r="J47" s="1922">
        <v>5864.1</v>
      </c>
    </row>
    <row r="48" spans="1:10">
      <c r="A48" s="1621">
        <v>2015</v>
      </c>
      <c r="B48" s="547">
        <v>9888</v>
      </c>
      <c r="C48" s="547">
        <v>7537</v>
      </c>
      <c r="D48" s="1641">
        <v>204</v>
      </c>
      <c r="E48" s="1918">
        <v>17629</v>
      </c>
      <c r="F48" s="1735"/>
      <c r="G48" s="1921">
        <v>3981.8</v>
      </c>
      <c r="H48" s="1921">
        <v>2096</v>
      </c>
      <c r="I48" s="1921">
        <v>1062.9000000000001</v>
      </c>
      <c r="J48" s="1922">
        <v>7140.7</v>
      </c>
    </row>
    <row r="49" spans="1:10">
      <c r="A49" s="1621">
        <v>2016</v>
      </c>
      <c r="B49" s="1924">
        <v>10598</v>
      </c>
      <c r="C49" s="1924">
        <v>8761</v>
      </c>
      <c r="D49" s="1925">
        <v>584</v>
      </c>
      <c r="E49" s="1926">
        <v>19943</v>
      </c>
      <c r="F49" s="1927"/>
      <c r="G49" s="1928">
        <v>4053.6</v>
      </c>
      <c r="H49" s="1928">
        <v>2525.9</v>
      </c>
      <c r="I49" s="1928">
        <v>1622</v>
      </c>
      <c r="J49" s="1929">
        <v>8201.5</v>
      </c>
    </row>
    <row r="50" spans="1:10">
      <c r="A50" s="1621">
        <v>2017</v>
      </c>
      <c r="B50" s="1924">
        <v>12052</v>
      </c>
      <c r="C50" s="1924">
        <v>10553</v>
      </c>
      <c r="D50" s="1925">
        <v>324</v>
      </c>
      <c r="E50" s="1926">
        <v>22929</v>
      </c>
      <c r="F50" s="1927"/>
      <c r="G50" s="1928">
        <v>4679.8999999999996</v>
      </c>
      <c r="H50" s="1928">
        <v>2264</v>
      </c>
      <c r="I50" s="1928">
        <v>1201.5</v>
      </c>
      <c r="J50" s="1929">
        <v>8145.4</v>
      </c>
    </row>
    <row r="51" spans="1:10">
      <c r="A51" s="1621" t="s">
        <v>539</v>
      </c>
      <c r="B51" s="1924">
        <v>12960</v>
      </c>
      <c r="C51" s="1924">
        <v>10800</v>
      </c>
      <c r="D51" s="1925">
        <v>240</v>
      </c>
      <c r="E51" s="1926">
        <v>24000</v>
      </c>
      <c r="F51" s="1924"/>
      <c r="G51" s="1930">
        <v>4704</v>
      </c>
      <c r="H51" s="1928">
        <v>2100</v>
      </c>
      <c r="I51" s="1928">
        <v>1225</v>
      </c>
      <c r="J51" s="1929">
        <v>8029</v>
      </c>
    </row>
    <row r="52" spans="1:10">
      <c r="A52" s="1632" t="s">
        <v>538</v>
      </c>
      <c r="B52" s="1931">
        <v>12000</v>
      </c>
      <c r="C52" s="1931">
        <v>11000</v>
      </c>
      <c r="D52" s="1932">
        <v>230</v>
      </c>
      <c r="E52" s="1933">
        <v>23230</v>
      </c>
      <c r="F52" s="1934"/>
      <c r="G52" s="1935">
        <v>4700</v>
      </c>
      <c r="H52" s="1936">
        <v>1750</v>
      </c>
      <c r="I52" s="1936">
        <v>1200</v>
      </c>
      <c r="J52" s="1937">
        <v>7650</v>
      </c>
    </row>
    <row r="53" spans="1:10">
      <c r="A53" s="1034"/>
      <c r="B53" s="1938"/>
      <c r="C53" s="1938"/>
      <c r="D53" s="1035"/>
      <c r="E53" s="1035"/>
      <c r="F53" s="1035"/>
      <c r="G53" s="1035"/>
      <c r="H53" s="1939"/>
      <c r="I53" s="1940"/>
      <c r="J53" s="1035"/>
    </row>
    <row r="54" spans="1:10">
      <c r="A54" s="1142" t="s">
        <v>1056</v>
      </c>
      <c r="B54" s="1142"/>
      <c r="C54" s="1142"/>
      <c r="D54" s="1142"/>
      <c r="E54" s="1142"/>
      <c r="F54" s="1142"/>
      <c r="G54" s="1142"/>
      <c r="H54" s="1142"/>
      <c r="I54" s="1142"/>
      <c r="J54" s="1142"/>
    </row>
    <row r="55" spans="1:10" ht="11.25" customHeight="1">
      <c r="A55" s="1941"/>
      <c r="B55" s="1941"/>
      <c r="C55" s="1941"/>
      <c r="D55" s="1941"/>
      <c r="E55" s="1941"/>
      <c r="F55" s="1941"/>
      <c r="G55" s="1941"/>
      <c r="H55" s="1941"/>
      <c r="I55" s="1941"/>
      <c r="J55" s="1941"/>
    </row>
    <row r="56" spans="1:10">
      <c r="A56" s="1941" t="s">
        <v>1055</v>
      </c>
      <c r="B56" s="1941"/>
      <c r="C56" s="1941"/>
      <c r="D56" s="1941"/>
      <c r="E56" s="1941"/>
      <c r="F56" s="1941"/>
      <c r="G56" s="1941"/>
      <c r="H56" s="1941"/>
      <c r="I56" s="1941"/>
      <c r="J56" s="1941"/>
    </row>
    <row r="59" spans="1:10">
      <c r="B59" s="856"/>
      <c r="C59" s="856"/>
      <c r="D59" s="856"/>
      <c r="E59" s="856"/>
      <c r="F59" s="856"/>
      <c r="G59" s="856"/>
      <c r="H59" s="856"/>
      <c r="I59" s="856"/>
      <c r="J59" s="856"/>
    </row>
    <row r="60" spans="1:10">
      <c r="G60" s="856"/>
    </row>
  </sheetData>
  <mergeCells count="9">
    <mergeCell ref="A55:J55"/>
    <mergeCell ref="A56:J56"/>
    <mergeCell ref="G1:J1"/>
    <mergeCell ref="B1:B2"/>
    <mergeCell ref="C1:C2"/>
    <mergeCell ref="D1:D2"/>
    <mergeCell ref="E1:E2"/>
    <mergeCell ref="A54:J54"/>
    <mergeCell ref="A1:A2"/>
  </mergeCells>
  <printOptions horizontalCentered="1"/>
  <pageMargins left="0.7" right="0.7" top="1" bottom="1" header="0.5" footer="0.5"/>
  <pageSetup scale="91" fitToWidth="0" orientation="portrait" r:id="rId1"/>
  <headerFooter scaleWithDoc="0">
    <oddHeader>&amp;C&amp;"-,Bold"&amp;10Table 16.1
Residential and Nonresidential Construction Activity</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Layout" topLeftCell="A13" zoomScaleNormal="100" workbookViewId="0"/>
  </sheetViews>
  <sheetFormatPr defaultColWidth="9.140625" defaultRowHeight="12.75"/>
  <cols>
    <col min="1" max="16384" width="9.140625" style="466"/>
  </cols>
  <sheetData>
    <row r="1" spans="1:6" ht="25.5">
      <c r="A1" s="864" t="s">
        <v>4</v>
      </c>
      <c r="B1" s="863" t="s">
        <v>1068</v>
      </c>
      <c r="C1" s="864" t="s">
        <v>4</v>
      </c>
      <c r="D1" s="863" t="s">
        <v>1068</v>
      </c>
      <c r="E1" s="864" t="s">
        <v>4</v>
      </c>
      <c r="F1" s="863" t="s">
        <v>1068</v>
      </c>
    </row>
    <row r="2" spans="1:6">
      <c r="A2" s="861">
        <v>1968</v>
      </c>
      <c r="B2" s="860">
        <v>7.0300000000000001E-2</v>
      </c>
      <c r="C2" s="861">
        <v>1986</v>
      </c>
      <c r="D2" s="860">
        <v>0.1018</v>
      </c>
      <c r="E2" s="862">
        <v>2004</v>
      </c>
      <c r="F2" s="860">
        <v>5.8400000000000001E-2</v>
      </c>
    </row>
    <row r="3" spans="1:6">
      <c r="A3" s="861">
        <v>1969</v>
      </c>
      <c r="B3" s="860">
        <v>7.8200000000000006E-2</v>
      </c>
      <c r="C3" s="861">
        <v>1987</v>
      </c>
      <c r="D3" s="860">
        <v>0.1019</v>
      </c>
      <c r="E3" s="861">
        <v>2005</v>
      </c>
      <c r="F3" s="860">
        <v>5.8700000000000002E-2</v>
      </c>
    </row>
    <row r="4" spans="1:6">
      <c r="A4" s="861">
        <v>1970</v>
      </c>
      <c r="B4" s="860">
        <v>8.3500000000000005E-2</v>
      </c>
      <c r="C4" s="861">
        <v>1988</v>
      </c>
      <c r="D4" s="860">
        <v>0.1033</v>
      </c>
      <c r="E4" s="861">
        <v>2006</v>
      </c>
      <c r="F4" s="860">
        <v>6.4000000000000001E-2</v>
      </c>
    </row>
    <row r="5" spans="1:6">
      <c r="A5" s="861">
        <v>1971</v>
      </c>
      <c r="B5" s="860">
        <v>7.5499999999999998E-2</v>
      </c>
      <c r="C5" s="861">
        <v>1989</v>
      </c>
      <c r="D5" s="860">
        <v>0.1032</v>
      </c>
      <c r="E5" s="861">
        <v>2007</v>
      </c>
      <c r="F5" s="860">
        <v>6.3799999999999996E-2</v>
      </c>
    </row>
    <row r="6" spans="1:6">
      <c r="A6" s="861">
        <v>1972</v>
      </c>
      <c r="B6" s="860">
        <v>7.3800000000000004E-2</v>
      </c>
      <c r="C6" s="861">
        <v>1990</v>
      </c>
      <c r="D6" s="860">
        <v>0.1013</v>
      </c>
      <c r="E6" s="861">
        <v>2008</v>
      </c>
      <c r="F6" s="860">
        <v>6.0999999999999999E-2</v>
      </c>
    </row>
    <row r="7" spans="1:6">
      <c r="A7" s="861">
        <v>1973</v>
      </c>
      <c r="B7" s="860">
        <v>8.0399999999999999E-2</v>
      </c>
      <c r="C7" s="861">
        <v>1991</v>
      </c>
      <c r="D7" s="860">
        <v>9.2499999999999999E-2</v>
      </c>
      <c r="E7" s="861">
        <v>2009</v>
      </c>
      <c r="F7" s="860">
        <v>5.04E-2</v>
      </c>
    </row>
    <row r="8" spans="1:6">
      <c r="A8" s="861">
        <v>1974</v>
      </c>
      <c r="B8" s="860">
        <v>9.1899999999999996E-2</v>
      </c>
      <c r="C8" s="861">
        <v>1992</v>
      </c>
      <c r="D8" s="860">
        <v>8.4000000000000005E-2</v>
      </c>
      <c r="E8" s="861">
        <v>2010</v>
      </c>
      <c r="F8" s="860">
        <v>4.6899999999999997E-2</v>
      </c>
    </row>
    <row r="9" spans="1:6">
      <c r="A9" s="861">
        <v>1975</v>
      </c>
      <c r="B9" s="860">
        <v>9.0399999999999994E-2</v>
      </c>
      <c r="C9" s="861">
        <v>1993</v>
      </c>
      <c r="D9" s="860">
        <v>7.3300000000000004E-2</v>
      </c>
      <c r="E9" s="861">
        <v>2011</v>
      </c>
      <c r="F9" s="860">
        <v>4.4499999999999998E-2</v>
      </c>
    </row>
    <row r="10" spans="1:6">
      <c r="A10" s="861">
        <v>1976</v>
      </c>
      <c r="B10" s="860">
        <v>8.8599999999999998E-2</v>
      </c>
      <c r="C10" s="861">
        <v>1994</v>
      </c>
      <c r="D10" s="860">
        <v>8.3599999999999994E-2</v>
      </c>
      <c r="E10" s="861">
        <v>2012</v>
      </c>
      <c r="F10" s="860">
        <v>3.6600000000000001E-2</v>
      </c>
    </row>
    <row r="11" spans="1:6">
      <c r="A11" s="861">
        <v>1977</v>
      </c>
      <c r="B11" s="860">
        <v>8.8400000000000006E-2</v>
      </c>
      <c r="C11" s="861">
        <v>1995</v>
      </c>
      <c r="D11" s="860">
        <v>7.9500000000000001E-2</v>
      </c>
      <c r="E11" s="861">
        <v>2013</v>
      </c>
      <c r="F11" s="860">
        <v>3.9800000000000002E-2</v>
      </c>
    </row>
    <row r="12" spans="1:6">
      <c r="A12" s="861">
        <v>1978</v>
      </c>
      <c r="B12" s="860">
        <v>9.6299999999999997E-2</v>
      </c>
      <c r="C12" s="861">
        <v>1996</v>
      </c>
      <c r="D12" s="860">
        <v>7.8100000000000003E-2</v>
      </c>
      <c r="E12" s="861">
        <v>2014</v>
      </c>
      <c r="F12" s="860">
        <v>4.1700000000000001E-2</v>
      </c>
    </row>
    <row r="13" spans="1:6">
      <c r="A13" s="861">
        <v>1979</v>
      </c>
      <c r="B13" s="860">
        <v>0.1119</v>
      </c>
      <c r="C13" s="861">
        <v>1997</v>
      </c>
      <c r="D13" s="860">
        <v>7.5999999999999998E-2</v>
      </c>
      <c r="E13" s="861">
        <v>2015</v>
      </c>
      <c r="F13" s="860">
        <v>3.85E-2</v>
      </c>
    </row>
    <row r="14" spans="1:6">
      <c r="A14" s="861">
        <v>1980</v>
      </c>
      <c r="B14" s="860">
        <v>0.13769999999999999</v>
      </c>
      <c r="C14" s="861">
        <v>1998</v>
      </c>
      <c r="D14" s="860">
        <v>6.9500000000000006E-2</v>
      </c>
      <c r="E14" s="861">
        <v>2016</v>
      </c>
      <c r="F14" s="860">
        <v>3.6499999999999998E-2</v>
      </c>
    </row>
    <row r="15" spans="1:6">
      <c r="A15" s="861">
        <v>1981</v>
      </c>
      <c r="B15" s="860">
        <v>0.1663</v>
      </c>
      <c r="C15" s="861">
        <v>1999</v>
      </c>
      <c r="D15" s="860">
        <v>7.4300000000000005E-2</v>
      </c>
      <c r="E15" s="861">
        <v>2017</v>
      </c>
      <c r="F15" s="860">
        <v>3.9899999999999998E-2</v>
      </c>
    </row>
    <row r="16" spans="1:6">
      <c r="A16" s="861">
        <v>1982</v>
      </c>
      <c r="B16" s="860">
        <v>0.16089999999999999</v>
      </c>
      <c r="C16" s="861">
        <v>2000</v>
      </c>
      <c r="D16" s="860">
        <v>8.0600000000000005E-2</v>
      </c>
      <c r="E16" s="861" t="s">
        <v>1067</v>
      </c>
      <c r="F16" s="860">
        <v>4.5400000000000003E-2</v>
      </c>
    </row>
    <row r="17" spans="1:6">
      <c r="A17" s="861">
        <v>1983</v>
      </c>
      <c r="B17" s="860">
        <v>0.1323</v>
      </c>
      <c r="C17" s="861">
        <v>2001</v>
      </c>
      <c r="D17" s="860">
        <v>6.9699999999999998E-2</v>
      </c>
      <c r="E17" s="861"/>
      <c r="F17" s="860"/>
    </row>
    <row r="18" spans="1:6">
      <c r="A18" s="861">
        <v>1984</v>
      </c>
      <c r="B18" s="860">
        <v>0.13869999999999999</v>
      </c>
      <c r="C18" s="861">
        <v>2002</v>
      </c>
      <c r="D18" s="860">
        <v>6.54E-2</v>
      </c>
      <c r="E18" s="861"/>
      <c r="F18" s="860"/>
    </row>
    <row r="19" spans="1:6">
      <c r="A19" s="859">
        <v>1985</v>
      </c>
      <c r="B19" s="858">
        <v>0.1242</v>
      </c>
      <c r="C19" s="859">
        <v>2003</v>
      </c>
      <c r="D19" s="858">
        <v>5.8000000000000003E-2</v>
      </c>
      <c r="E19" s="859"/>
      <c r="F19" s="858"/>
    </row>
    <row r="20" spans="1:6">
      <c r="A20" s="857"/>
      <c r="B20" s="857"/>
      <c r="C20" s="857"/>
      <c r="D20" s="857"/>
      <c r="E20" s="857"/>
      <c r="F20" s="857"/>
    </row>
    <row r="21" spans="1:6">
      <c r="A21" s="1194" t="s">
        <v>1066</v>
      </c>
      <c r="B21" s="1194"/>
      <c r="C21" s="1194"/>
      <c r="D21" s="1194"/>
      <c r="E21" s="1194"/>
      <c r="F21" s="1194"/>
    </row>
    <row r="22" spans="1:6">
      <c r="A22" s="1194"/>
      <c r="B22" s="1194"/>
      <c r="C22" s="1194"/>
      <c r="D22" s="1194"/>
      <c r="E22" s="1194"/>
      <c r="F22" s="1194"/>
    </row>
    <row r="23" spans="1:6">
      <c r="A23" s="1193" t="s">
        <v>1065</v>
      </c>
      <c r="B23" s="1193"/>
      <c r="C23" s="1193"/>
      <c r="D23" s="1193"/>
      <c r="E23" s="1193"/>
      <c r="F23" s="1193"/>
    </row>
    <row r="24" spans="1:6">
      <c r="A24" s="857"/>
      <c r="B24" s="857"/>
      <c r="C24" s="857"/>
      <c r="D24" s="857"/>
      <c r="E24" s="857"/>
      <c r="F24" s="857"/>
    </row>
  </sheetData>
  <mergeCells count="3">
    <mergeCell ref="A23:F23"/>
    <mergeCell ref="A21:F21"/>
    <mergeCell ref="A22:F22"/>
  </mergeCells>
  <printOptions horizontalCentered="1"/>
  <pageMargins left="0.7" right="0.7" top="1" bottom="1" header="0.5" footer="0.5"/>
  <pageSetup orientation="portrait" r:id="rId1"/>
  <headerFooter scaleWithDoc="0">
    <oddHeader>&amp;C&amp;"-,Bold"&amp;10Table 16.2
Average Rates for 30-Year Mortgages</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Layout" topLeftCell="A10" zoomScaleNormal="100" workbookViewId="0"/>
  </sheetViews>
  <sheetFormatPr defaultColWidth="8.85546875" defaultRowHeight="15"/>
  <cols>
    <col min="1" max="16384" width="8.85546875" style="865"/>
  </cols>
  <sheetData>
    <row r="1" spans="1:7" ht="38.25">
      <c r="A1" s="864" t="s">
        <v>4</v>
      </c>
      <c r="B1" s="864" t="s">
        <v>1072</v>
      </c>
      <c r="C1" s="879" t="s">
        <v>1071</v>
      </c>
      <c r="D1" s="864" t="s">
        <v>4</v>
      </c>
      <c r="E1" s="864" t="s">
        <v>1072</v>
      </c>
      <c r="F1" s="879" t="s">
        <v>1071</v>
      </c>
      <c r="G1" s="857"/>
    </row>
    <row r="2" spans="1:7">
      <c r="A2" s="878">
        <v>1992</v>
      </c>
      <c r="B2" s="877">
        <v>110.2225</v>
      </c>
      <c r="C2" s="876">
        <v>8.0612745098039187E-2</v>
      </c>
      <c r="D2" s="878">
        <v>2006</v>
      </c>
      <c r="E2" s="877">
        <v>283.03500000000003</v>
      </c>
      <c r="F2" s="876">
        <v>0.16767226708747193</v>
      </c>
      <c r="G2" s="857"/>
    </row>
    <row r="3" spans="1:7">
      <c r="A3" s="878">
        <v>1993</v>
      </c>
      <c r="B3" s="877">
        <v>125.80500000000001</v>
      </c>
      <c r="C3" s="876">
        <v>0.1413731316201321</v>
      </c>
      <c r="D3" s="878">
        <v>2007</v>
      </c>
      <c r="E3" s="877">
        <v>317.23749999999995</v>
      </c>
      <c r="F3" s="876">
        <v>0.12084194534244855</v>
      </c>
      <c r="G3" s="857"/>
    </row>
    <row r="4" spans="1:7">
      <c r="A4" s="878">
        <v>1994</v>
      </c>
      <c r="B4" s="877">
        <v>146.35</v>
      </c>
      <c r="C4" s="876">
        <v>0.16330829458288609</v>
      </c>
      <c r="D4" s="878">
        <v>2008</v>
      </c>
      <c r="E4" s="877">
        <v>302.23250000000002</v>
      </c>
      <c r="F4" s="876">
        <v>-4.7298947949091584E-2</v>
      </c>
      <c r="G4" s="857"/>
    </row>
    <row r="5" spans="1:7">
      <c r="A5" s="878">
        <v>1995</v>
      </c>
      <c r="B5" s="877">
        <v>159.88749999999999</v>
      </c>
      <c r="C5" s="876">
        <v>9.2500854116843154E-2</v>
      </c>
      <c r="D5" s="878">
        <v>2009</v>
      </c>
      <c r="E5" s="877">
        <v>270.42</v>
      </c>
      <c r="F5" s="876">
        <v>-0.10525836897090815</v>
      </c>
      <c r="G5" s="857"/>
    </row>
    <row r="6" spans="1:7">
      <c r="A6" s="878">
        <v>1996</v>
      </c>
      <c r="B6" s="877">
        <v>172.6225</v>
      </c>
      <c r="C6" s="876">
        <v>7.9649753733093673E-2</v>
      </c>
      <c r="D6" s="878">
        <v>2010</v>
      </c>
      <c r="E6" s="877">
        <v>254.86500000000001</v>
      </c>
      <c r="F6" s="876">
        <v>-5.7521633015309541E-2</v>
      </c>
      <c r="G6" s="857"/>
    </row>
    <row r="7" spans="1:7">
      <c r="A7" s="878">
        <v>1997</v>
      </c>
      <c r="B7" s="877">
        <v>178.95999999999998</v>
      </c>
      <c r="C7" s="876">
        <v>3.6713058842271301E-2</v>
      </c>
      <c r="D7" s="878">
        <v>2011</v>
      </c>
      <c r="E7" s="877">
        <v>239.67500000000001</v>
      </c>
      <c r="F7" s="876">
        <v>-5.9600180487709167E-2</v>
      </c>
      <c r="G7" s="857"/>
    </row>
    <row r="8" spans="1:7">
      <c r="A8" s="878">
        <v>1998</v>
      </c>
      <c r="B8" s="877">
        <v>185.1875</v>
      </c>
      <c r="C8" s="876">
        <v>3.4798278945015762E-2</v>
      </c>
      <c r="D8" s="878">
        <v>2012</v>
      </c>
      <c r="E8" s="877">
        <v>255.53750000000002</v>
      </c>
      <c r="F8" s="876">
        <v>6.618337331803488E-2</v>
      </c>
      <c r="G8" s="857"/>
    </row>
    <row r="9" spans="1:7">
      <c r="A9" s="878">
        <v>1999</v>
      </c>
      <c r="B9" s="877">
        <v>189.89249999999998</v>
      </c>
      <c r="C9" s="876">
        <v>2.5406682416469709E-2</v>
      </c>
      <c r="D9" s="878">
        <v>2013</v>
      </c>
      <c r="E9" s="877">
        <v>281.16999999999996</v>
      </c>
      <c r="F9" s="876">
        <v>0.10030817394707209</v>
      </c>
      <c r="G9" s="857"/>
    </row>
    <row r="10" spans="1:7">
      <c r="A10" s="878">
        <v>2000</v>
      </c>
      <c r="B10" s="877">
        <v>194</v>
      </c>
      <c r="C10" s="876">
        <v>2.1630659452058488E-2</v>
      </c>
      <c r="D10" s="878">
        <v>2014</v>
      </c>
      <c r="E10" s="877">
        <v>294.75749999999999</v>
      </c>
      <c r="F10" s="876">
        <v>4.8324856848170276E-2</v>
      </c>
      <c r="G10" s="857"/>
    </row>
    <row r="11" spans="1:7">
      <c r="A11" s="878">
        <v>2001</v>
      </c>
      <c r="B11" s="877">
        <v>197.66249999999999</v>
      </c>
      <c r="C11" s="876">
        <v>1.8878865979381414E-2</v>
      </c>
      <c r="D11" s="878">
        <v>2015</v>
      </c>
      <c r="E11" s="877">
        <v>312.745</v>
      </c>
      <c r="F11" s="876">
        <v>6.1024740676657974E-2</v>
      </c>
      <c r="G11" s="857"/>
    </row>
    <row r="12" spans="1:7">
      <c r="A12" s="878">
        <v>2002</v>
      </c>
      <c r="B12" s="877">
        <v>200.86250000000001</v>
      </c>
      <c r="C12" s="876">
        <v>1.6189211408335E-2</v>
      </c>
      <c r="D12" s="878">
        <v>2016</v>
      </c>
      <c r="E12" s="877">
        <v>339.54</v>
      </c>
      <c r="F12" s="876">
        <v>8.5676829365777279E-2</v>
      </c>
      <c r="G12" s="857"/>
    </row>
    <row r="13" spans="1:7">
      <c r="A13" s="878">
        <v>2003</v>
      </c>
      <c r="B13" s="877">
        <v>206.11249999999998</v>
      </c>
      <c r="C13" s="876">
        <v>2.6137282967203791E-2</v>
      </c>
      <c r="D13" s="878">
        <v>2017</v>
      </c>
      <c r="E13" s="877">
        <v>371.70500000000004</v>
      </c>
      <c r="F13" s="876">
        <v>9.473110679154155E-2</v>
      </c>
      <c r="G13" s="857"/>
    </row>
    <row r="14" spans="1:7">
      <c r="A14" s="878">
        <v>2004</v>
      </c>
      <c r="B14" s="877">
        <v>217.88250000000002</v>
      </c>
      <c r="C14" s="876">
        <v>5.7104736490994186E-2</v>
      </c>
      <c r="D14" s="878">
        <v>2018</v>
      </c>
      <c r="E14" s="877">
        <v>407.54666666666662</v>
      </c>
      <c r="F14" s="876">
        <v>9.642503239576164E-2</v>
      </c>
      <c r="G14" s="857"/>
    </row>
    <row r="15" spans="1:7">
      <c r="A15" s="873">
        <v>2005</v>
      </c>
      <c r="B15" s="875">
        <v>242.39249999999998</v>
      </c>
      <c r="C15" s="874">
        <v>0.11249182472204036</v>
      </c>
      <c r="D15" s="873"/>
      <c r="E15" s="872"/>
      <c r="F15" s="871"/>
      <c r="G15" s="857"/>
    </row>
    <row r="16" spans="1:7" s="466" customFormat="1" ht="12.75">
      <c r="A16" s="870"/>
      <c r="B16" s="869"/>
      <c r="C16" s="868"/>
      <c r="D16" s="857"/>
      <c r="E16" s="857"/>
      <c r="F16" s="857"/>
      <c r="G16" s="857"/>
    </row>
    <row r="17" spans="1:7" s="466" customFormat="1" ht="27" customHeight="1">
      <c r="A17" s="1195" t="s">
        <v>1070</v>
      </c>
      <c r="B17" s="1195"/>
      <c r="C17" s="1195"/>
      <c r="D17" s="1195"/>
      <c r="E17" s="1195"/>
      <c r="F17" s="1195"/>
      <c r="G17" s="857"/>
    </row>
    <row r="18" spans="1:7" s="466" customFormat="1" ht="12.75">
      <c r="A18" s="867"/>
      <c r="B18" s="857"/>
      <c r="C18" s="857"/>
      <c r="D18" s="857"/>
      <c r="E18" s="857"/>
      <c r="F18" s="857"/>
      <c r="G18" s="857"/>
    </row>
    <row r="19" spans="1:7" s="466" customFormat="1" ht="12.75">
      <c r="A19" s="1152" t="s">
        <v>1069</v>
      </c>
      <c r="B19" s="1152"/>
      <c r="C19" s="1152"/>
      <c r="D19" s="1152"/>
      <c r="E19" s="1152"/>
      <c r="F19" s="1152"/>
      <c r="G19" s="857"/>
    </row>
    <row r="20" spans="1:7">
      <c r="A20" s="857"/>
      <c r="B20" s="857"/>
      <c r="C20" s="857"/>
      <c r="D20" s="857"/>
      <c r="E20" s="857"/>
      <c r="F20" s="857"/>
      <c r="G20" s="857"/>
    </row>
    <row r="21" spans="1:7">
      <c r="A21" s="866"/>
      <c r="B21" s="866"/>
      <c r="C21" s="866"/>
      <c r="D21" s="866"/>
      <c r="E21" s="866"/>
      <c r="F21" s="866"/>
      <c r="G21" s="866"/>
    </row>
  </sheetData>
  <mergeCells count="2">
    <mergeCell ref="A19:F19"/>
    <mergeCell ref="A17:F17"/>
  </mergeCells>
  <printOptions horizontalCentered="1"/>
  <pageMargins left="0.7" right="0.7" top="1" bottom="1" header="0.5" footer="0.5"/>
  <pageSetup orientation="portrait" r:id="rId1"/>
  <headerFooter scaleWithDoc="0">
    <oddHeader>&amp;C&amp;"-,Bold"&amp;10Table 16.3
Housing Price Index for Utah</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62"/>
  <sheetViews>
    <sheetView view="pageLayout" zoomScaleNormal="100" workbookViewId="0">
      <selection activeCell="L50" sqref="L50"/>
    </sheetView>
  </sheetViews>
  <sheetFormatPr defaultColWidth="9.140625" defaultRowHeight="12.75"/>
  <cols>
    <col min="1" max="1" width="16.7109375" style="341" customWidth="1"/>
    <col min="2" max="2" width="11.140625" style="341" bestFit="1" customWidth="1"/>
    <col min="3" max="3" width="5.140625" style="341" bestFit="1" customWidth="1"/>
    <col min="4" max="4" width="11.140625" style="341" bestFit="1" customWidth="1"/>
    <col min="5" max="5" width="5.140625" style="341" bestFit="1" customWidth="1"/>
    <col min="6" max="6" width="11.140625" style="341" bestFit="1" customWidth="1"/>
    <col min="7" max="7" width="5.140625" style="341" bestFit="1" customWidth="1"/>
    <col min="8" max="8" width="10.140625" style="341" bestFit="1" customWidth="1"/>
    <col min="9" max="9" width="7.28515625" style="341" bestFit="1" customWidth="1"/>
    <col min="10" max="10" width="8.42578125" style="341" bestFit="1" customWidth="1"/>
    <col min="11" max="11" width="9.140625" style="341" bestFit="1" customWidth="1"/>
    <col min="12" max="12" width="7.28515625" style="341" bestFit="1" customWidth="1"/>
    <col min="13" max="13" width="8.42578125" style="341" bestFit="1" customWidth="1"/>
    <col min="14" max="15" width="9.140625" style="341"/>
    <col min="16" max="16" width="11" style="341" bestFit="1" customWidth="1"/>
    <col min="17" max="16384" width="9.140625" style="341"/>
  </cols>
  <sheetData>
    <row r="1" spans="1:13" s="329" customFormat="1">
      <c r="A1" s="1057" t="s">
        <v>527</v>
      </c>
      <c r="B1" s="1062" t="s">
        <v>113</v>
      </c>
      <c r="C1" s="1063"/>
      <c r="D1" s="1062" t="s">
        <v>510</v>
      </c>
      <c r="E1" s="1063"/>
      <c r="F1" s="1062" t="s">
        <v>511</v>
      </c>
      <c r="G1" s="1063"/>
      <c r="H1" s="1059" t="s">
        <v>522</v>
      </c>
      <c r="I1" s="1060"/>
      <c r="J1" s="1061"/>
      <c r="K1" s="1059" t="s">
        <v>521</v>
      </c>
      <c r="L1" s="1060"/>
      <c r="M1" s="1061"/>
    </row>
    <row r="2" spans="1:13" s="329" customFormat="1" ht="25.5">
      <c r="A2" s="1058"/>
      <c r="B2" s="330" t="s">
        <v>3</v>
      </c>
      <c r="C2" s="331" t="s">
        <v>112</v>
      </c>
      <c r="D2" s="330" t="s">
        <v>3</v>
      </c>
      <c r="E2" s="331" t="s">
        <v>112</v>
      </c>
      <c r="F2" s="332" t="s">
        <v>3</v>
      </c>
      <c r="G2" s="331" t="s">
        <v>112</v>
      </c>
      <c r="H2" s="333" t="s">
        <v>494</v>
      </c>
      <c r="I2" s="334" t="s">
        <v>479</v>
      </c>
      <c r="J2" s="335" t="s">
        <v>496</v>
      </c>
      <c r="K2" s="333" t="s">
        <v>494</v>
      </c>
      <c r="L2" s="334" t="s">
        <v>479</v>
      </c>
      <c r="M2" s="335" t="s">
        <v>496</v>
      </c>
    </row>
    <row r="3" spans="1:13">
      <c r="A3" s="336" t="s">
        <v>111</v>
      </c>
      <c r="B3" s="337">
        <v>308745538</v>
      </c>
      <c r="C3" s="338"/>
      <c r="D3" s="337">
        <v>325147121</v>
      </c>
      <c r="E3" s="338"/>
      <c r="F3" s="339">
        <v>327167434</v>
      </c>
      <c r="G3" s="338"/>
      <c r="H3" s="340">
        <v>18421896</v>
      </c>
      <c r="I3" s="209">
        <v>5.9666922214759222E-2</v>
      </c>
      <c r="J3" s="338"/>
      <c r="K3" s="340">
        <v>2020313</v>
      </c>
      <c r="L3" s="209">
        <v>6.2135349493068759E-3</v>
      </c>
      <c r="M3" s="338"/>
    </row>
    <row r="4" spans="1:13">
      <c r="A4" s="342" t="s">
        <v>110</v>
      </c>
      <c r="B4" s="343"/>
      <c r="C4" s="338"/>
      <c r="E4" s="338"/>
      <c r="F4" s="344"/>
      <c r="G4" s="338"/>
      <c r="H4" s="340"/>
      <c r="I4" s="209"/>
      <c r="J4" s="338"/>
      <c r="K4" s="340"/>
      <c r="L4" s="209"/>
      <c r="M4" s="338"/>
    </row>
    <row r="5" spans="1:13">
      <c r="A5" s="336" t="s">
        <v>109</v>
      </c>
      <c r="B5" s="337">
        <v>55317240</v>
      </c>
      <c r="C5" s="338">
        <v>4</v>
      </c>
      <c r="D5" s="343">
        <v>56072676</v>
      </c>
      <c r="E5" s="338">
        <v>4</v>
      </c>
      <c r="F5" s="339">
        <v>56111079</v>
      </c>
      <c r="G5" s="338">
        <v>4</v>
      </c>
      <c r="H5" s="340">
        <v>793839</v>
      </c>
      <c r="I5" s="209">
        <v>1.4350661746681537E-2</v>
      </c>
      <c r="J5" s="338">
        <v>4</v>
      </c>
      <c r="K5" s="340">
        <v>38403</v>
      </c>
      <c r="L5" s="209">
        <v>6.8487903092040447E-4</v>
      </c>
      <c r="M5" s="338">
        <v>4</v>
      </c>
    </row>
    <row r="6" spans="1:13">
      <c r="A6" s="336" t="s">
        <v>108</v>
      </c>
      <c r="B6" s="337">
        <v>66927001</v>
      </c>
      <c r="C6" s="338">
        <v>3</v>
      </c>
      <c r="D6" s="337">
        <v>68156035</v>
      </c>
      <c r="E6" s="338">
        <v>3</v>
      </c>
      <c r="F6" s="339">
        <v>68308744</v>
      </c>
      <c r="G6" s="338">
        <v>3</v>
      </c>
      <c r="H6" s="340">
        <v>1381743</v>
      </c>
      <c r="I6" s="209">
        <v>2.0645523919411879E-2</v>
      </c>
      <c r="J6" s="338">
        <v>3</v>
      </c>
      <c r="K6" s="340">
        <v>152709</v>
      </c>
      <c r="L6" s="209">
        <v>2.240579282524191E-3</v>
      </c>
      <c r="M6" s="338">
        <v>3</v>
      </c>
    </row>
    <row r="7" spans="1:13">
      <c r="A7" s="336" t="s">
        <v>107</v>
      </c>
      <c r="B7" s="337">
        <v>114555744</v>
      </c>
      <c r="C7" s="338">
        <v>1</v>
      </c>
      <c r="D7" s="337">
        <v>123598424</v>
      </c>
      <c r="E7" s="338">
        <v>1</v>
      </c>
      <c r="F7" s="339">
        <v>124753948</v>
      </c>
      <c r="G7" s="338">
        <v>1</v>
      </c>
      <c r="H7" s="340">
        <v>10198204</v>
      </c>
      <c r="I7" s="209">
        <v>8.9023942788936106E-2</v>
      </c>
      <c r="J7" s="338">
        <v>1</v>
      </c>
      <c r="K7" s="340">
        <v>1155524</v>
      </c>
      <c r="L7" s="209">
        <v>9.349018883930027E-3</v>
      </c>
      <c r="M7" s="338">
        <v>1</v>
      </c>
    </row>
    <row r="8" spans="1:13">
      <c r="A8" s="336" t="s">
        <v>106</v>
      </c>
      <c r="B8" s="337">
        <v>71945553</v>
      </c>
      <c r="C8" s="338">
        <v>2</v>
      </c>
      <c r="D8" s="337">
        <v>77319986</v>
      </c>
      <c r="E8" s="338">
        <v>2</v>
      </c>
      <c r="F8" s="339">
        <v>77993663</v>
      </c>
      <c r="G8" s="338">
        <v>2</v>
      </c>
      <c r="H8" s="340">
        <v>6048110</v>
      </c>
      <c r="I8" s="209">
        <v>8.4065098505810454E-2</v>
      </c>
      <c r="J8" s="338">
        <v>2</v>
      </c>
      <c r="K8" s="340">
        <v>673677</v>
      </c>
      <c r="L8" s="209">
        <v>8.7128443091026853E-3</v>
      </c>
      <c r="M8" s="338">
        <v>2</v>
      </c>
    </row>
    <row r="9" spans="1:13">
      <c r="A9" s="342" t="s">
        <v>105</v>
      </c>
      <c r="B9" s="345"/>
      <c r="C9" s="338"/>
      <c r="D9" s="345"/>
      <c r="E9" s="338"/>
      <c r="F9" s="193"/>
      <c r="G9" s="338"/>
      <c r="H9" s="340"/>
      <c r="I9" s="209"/>
      <c r="J9" s="338"/>
      <c r="K9" s="340"/>
      <c r="L9" s="209"/>
      <c r="M9" s="338"/>
    </row>
    <row r="10" spans="1:13">
      <c r="A10" s="336" t="s">
        <v>104</v>
      </c>
      <c r="B10" s="337">
        <v>4779736</v>
      </c>
      <c r="C10" s="346">
        <v>23</v>
      </c>
      <c r="D10" s="337">
        <v>4875120</v>
      </c>
      <c r="E10" s="346">
        <v>24</v>
      </c>
      <c r="F10" s="339">
        <v>4887871</v>
      </c>
      <c r="G10" s="346">
        <v>24</v>
      </c>
      <c r="H10" s="340">
        <v>108135</v>
      </c>
      <c r="I10" s="209">
        <v>2.2623634443408536E-2</v>
      </c>
      <c r="J10" s="346">
        <v>36</v>
      </c>
      <c r="K10" s="340">
        <v>12751</v>
      </c>
      <c r="L10" s="209">
        <v>2.6155253614270624E-3</v>
      </c>
      <c r="M10" s="346">
        <v>34</v>
      </c>
    </row>
    <row r="11" spans="1:13">
      <c r="A11" s="336" t="s">
        <v>103</v>
      </c>
      <c r="B11" s="337">
        <v>710231</v>
      </c>
      <c r="C11" s="346">
        <v>47</v>
      </c>
      <c r="D11" s="337">
        <v>739786</v>
      </c>
      <c r="E11" s="346">
        <v>48</v>
      </c>
      <c r="F11" s="339">
        <v>737438</v>
      </c>
      <c r="G11" s="346">
        <v>48</v>
      </c>
      <c r="H11" s="340">
        <v>27207</v>
      </c>
      <c r="I11" s="209">
        <v>3.8307254963525939E-2</v>
      </c>
      <c r="J11" s="346">
        <v>27</v>
      </c>
      <c r="K11" s="340">
        <v>-2348</v>
      </c>
      <c r="L11" s="209">
        <v>-3.1738908278881039E-3</v>
      </c>
      <c r="M11" s="346">
        <v>49</v>
      </c>
    </row>
    <row r="12" spans="1:13">
      <c r="A12" s="336" t="s">
        <v>102</v>
      </c>
      <c r="B12" s="337">
        <v>6392017</v>
      </c>
      <c r="C12" s="346">
        <v>16</v>
      </c>
      <c r="D12" s="337">
        <v>7048876</v>
      </c>
      <c r="E12" s="346">
        <v>14</v>
      </c>
      <c r="F12" s="339">
        <v>7171646</v>
      </c>
      <c r="G12" s="346">
        <v>14</v>
      </c>
      <c r="H12" s="340">
        <v>779629</v>
      </c>
      <c r="I12" s="209">
        <v>0.12196916873030839</v>
      </c>
      <c r="J12" s="346">
        <v>8</v>
      </c>
      <c r="K12" s="340">
        <v>122770</v>
      </c>
      <c r="L12" s="209">
        <v>1.7416961228996053E-2</v>
      </c>
      <c r="M12" s="346">
        <v>4</v>
      </c>
    </row>
    <row r="13" spans="1:13">
      <c r="A13" s="336" t="s">
        <v>101</v>
      </c>
      <c r="B13" s="337">
        <v>2915918</v>
      </c>
      <c r="C13" s="346">
        <v>32</v>
      </c>
      <c r="D13" s="337">
        <v>3002997</v>
      </c>
      <c r="E13" s="346">
        <v>32</v>
      </c>
      <c r="F13" s="339">
        <v>3013825</v>
      </c>
      <c r="G13" s="346">
        <v>33</v>
      </c>
      <c r="H13" s="340">
        <v>97907</v>
      </c>
      <c r="I13" s="209">
        <v>3.3576732953395805E-2</v>
      </c>
      <c r="J13" s="346">
        <v>29</v>
      </c>
      <c r="K13" s="340">
        <v>10828</v>
      </c>
      <c r="L13" s="209">
        <v>3.6057312078567882E-3</v>
      </c>
      <c r="M13" s="346">
        <v>28</v>
      </c>
    </row>
    <row r="14" spans="1:13">
      <c r="A14" s="336" t="s">
        <v>100</v>
      </c>
      <c r="B14" s="337">
        <v>37253956</v>
      </c>
      <c r="C14" s="346">
        <v>1</v>
      </c>
      <c r="D14" s="337">
        <v>39399349</v>
      </c>
      <c r="E14" s="346">
        <v>1</v>
      </c>
      <c r="F14" s="339">
        <v>39557045</v>
      </c>
      <c r="G14" s="346">
        <v>1</v>
      </c>
      <c r="H14" s="340">
        <v>2303089</v>
      </c>
      <c r="I14" s="209">
        <v>6.1821327109528923E-2</v>
      </c>
      <c r="J14" s="346">
        <v>20</v>
      </c>
      <c r="K14" s="340">
        <v>157696</v>
      </c>
      <c r="L14" s="209">
        <v>4.0025026809453745E-3</v>
      </c>
      <c r="M14" s="346">
        <v>25</v>
      </c>
    </row>
    <row r="15" spans="1:13">
      <c r="A15" s="336" t="s">
        <v>99</v>
      </c>
      <c r="B15" s="337">
        <v>5029196</v>
      </c>
      <c r="C15" s="346">
        <v>22</v>
      </c>
      <c r="D15" s="337">
        <v>5615902</v>
      </c>
      <c r="E15" s="346">
        <v>21</v>
      </c>
      <c r="F15" s="339">
        <v>5695564</v>
      </c>
      <c r="G15" s="346">
        <v>21</v>
      </c>
      <c r="H15" s="340">
        <v>666368</v>
      </c>
      <c r="I15" s="209">
        <v>0.13249990654569843</v>
      </c>
      <c r="J15" s="346">
        <v>5</v>
      </c>
      <c r="K15" s="340">
        <v>79662</v>
      </c>
      <c r="L15" s="209">
        <v>1.4185076591436196E-2</v>
      </c>
      <c r="M15" s="346">
        <v>7</v>
      </c>
    </row>
    <row r="16" spans="1:13">
      <c r="A16" s="336" t="s">
        <v>98</v>
      </c>
      <c r="B16" s="337">
        <v>3574097</v>
      </c>
      <c r="C16" s="346">
        <v>29</v>
      </c>
      <c r="D16" s="337">
        <v>3573880</v>
      </c>
      <c r="E16" s="346">
        <v>29</v>
      </c>
      <c r="F16" s="339">
        <v>3572665</v>
      </c>
      <c r="G16" s="346">
        <v>29</v>
      </c>
      <c r="H16" s="340">
        <v>-1432</v>
      </c>
      <c r="I16" s="209">
        <v>-4.0066064239441257E-4</v>
      </c>
      <c r="J16" s="346">
        <v>49</v>
      </c>
      <c r="K16" s="340">
        <v>-1215</v>
      </c>
      <c r="L16" s="209">
        <v>-3.3996664689361911E-4</v>
      </c>
      <c r="M16" s="346">
        <v>43</v>
      </c>
    </row>
    <row r="17" spans="1:13">
      <c r="A17" s="336" t="s">
        <v>97</v>
      </c>
      <c r="B17" s="337">
        <v>897934</v>
      </c>
      <c r="C17" s="346">
        <v>45</v>
      </c>
      <c r="D17" s="337">
        <v>957078</v>
      </c>
      <c r="E17" s="346">
        <v>45</v>
      </c>
      <c r="F17" s="339">
        <v>967171</v>
      </c>
      <c r="G17" s="346">
        <v>45</v>
      </c>
      <c r="H17" s="340">
        <v>69237</v>
      </c>
      <c r="I17" s="209">
        <v>7.7107003410050279E-2</v>
      </c>
      <c r="J17" s="346">
        <v>16</v>
      </c>
      <c r="K17" s="340">
        <v>10093</v>
      </c>
      <c r="L17" s="209">
        <v>1.0545639958289721E-2</v>
      </c>
      <c r="M17" s="346">
        <v>12</v>
      </c>
    </row>
    <row r="18" spans="1:13">
      <c r="A18" s="336" t="s">
        <v>96</v>
      </c>
      <c r="B18" s="337">
        <v>601723</v>
      </c>
      <c r="C18" s="346">
        <v>50</v>
      </c>
      <c r="D18" s="337">
        <v>695691</v>
      </c>
      <c r="E18" s="346">
        <v>49</v>
      </c>
      <c r="F18" s="339">
        <v>702455</v>
      </c>
      <c r="G18" s="346">
        <v>49</v>
      </c>
      <c r="H18" s="340">
        <v>100732</v>
      </c>
      <c r="I18" s="208">
        <v>0.16740593263013048</v>
      </c>
      <c r="J18" s="346">
        <v>1</v>
      </c>
      <c r="K18" s="340">
        <v>6764</v>
      </c>
      <c r="L18" s="209">
        <v>9.7227073513959095E-3</v>
      </c>
      <c r="M18" s="346">
        <v>15</v>
      </c>
    </row>
    <row r="19" spans="1:13">
      <c r="A19" s="336" t="s">
        <v>95</v>
      </c>
      <c r="B19" s="337">
        <v>18801310</v>
      </c>
      <c r="C19" s="346">
        <v>4</v>
      </c>
      <c r="D19" s="337">
        <v>20976812</v>
      </c>
      <c r="E19" s="346">
        <v>3</v>
      </c>
      <c r="F19" s="339">
        <v>21299325</v>
      </c>
      <c r="G19" s="346">
        <v>3</v>
      </c>
      <c r="H19" s="340">
        <v>2498015</v>
      </c>
      <c r="I19" s="209">
        <v>0.13286388022962226</v>
      </c>
      <c r="J19" s="346">
        <v>4</v>
      </c>
      <c r="K19" s="340">
        <v>322513</v>
      </c>
      <c r="L19" s="209">
        <v>1.5374738544636779E-2</v>
      </c>
      <c r="M19" s="346">
        <v>5</v>
      </c>
    </row>
    <row r="20" spans="1:13">
      <c r="A20" s="336" t="s">
        <v>94</v>
      </c>
      <c r="B20" s="337">
        <v>9687653</v>
      </c>
      <c r="C20" s="346">
        <v>9</v>
      </c>
      <c r="D20" s="337">
        <v>10413055</v>
      </c>
      <c r="E20" s="346">
        <v>8</v>
      </c>
      <c r="F20" s="339">
        <v>10519475</v>
      </c>
      <c r="G20" s="346">
        <v>8</v>
      </c>
      <c r="H20" s="340">
        <v>831822</v>
      </c>
      <c r="I20" s="209">
        <v>8.5864140674733136E-2</v>
      </c>
      <c r="J20" s="346">
        <v>14</v>
      </c>
      <c r="K20" s="340">
        <v>106420</v>
      </c>
      <c r="L20" s="209">
        <v>1.0219863431048859E-2</v>
      </c>
      <c r="M20" s="346">
        <v>14</v>
      </c>
    </row>
    <row r="21" spans="1:13">
      <c r="A21" s="336" t="s">
        <v>93</v>
      </c>
      <c r="B21" s="337">
        <v>1360301</v>
      </c>
      <c r="C21" s="346">
        <v>40</v>
      </c>
      <c r="D21" s="337">
        <v>1424203</v>
      </c>
      <c r="E21" s="346">
        <v>40</v>
      </c>
      <c r="F21" s="339">
        <v>1420491</v>
      </c>
      <c r="G21" s="346">
        <v>40</v>
      </c>
      <c r="H21" s="340">
        <v>60190</v>
      </c>
      <c r="I21" s="209">
        <v>4.4247559915048251E-2</v>
      </c>
      <c r="J21" s="346">
        <v>26</v>
      </c>
      <c r="K21" s="340">
        <v>-3712</v>
      </c>
      <c r="L21" s="209">
        <v>-2.6063700188807548E-3</v>
      </c>
      <c r="M21" s="346">
        <v>48</v>
      </c>
    </row>
    <row r="22" spans="1:13">
      <c r="A22" s="336" t="s">
        <v>92</v>
      </c>
      <c r="B22" s="337">
        <v>1567582</v>
      </c>
      <c r="C22" s="346">
        <v>39</v>
      </c>
      <c r="D22" s="337">
        <v>1718904</v>
      </c>
      <c r="E22" s="346">
        <v>39</v>
      </c>
      <c r="F22" s="339">
        <v>1754208</v>
      </c>
      <c r="G22" s="346">
        <v>39</v>
      </c>
      <c r="H22" s="340">
        <v>186626</v>
      </c>
      <c r="I22" s="209">
        <v>0.11905342112884676</v>
      </c>
      <c r="J22" s="346">
        <v>10</v>
      </c>
      <c r="K22" s="340">
        <v>35304</v>
      </c>
      <c r="L22" s="209">
        <v>2.053866882618216E-2</v>
      </c>
      <c r="M22" s="346">
        <v>2</v>
      </c>
    </row>
    <row r="23" spans="1:13">
      <c r="A23" s="336" t="s">
        <v>91</v>
      </c>
      <c r="B23" s="337">
        <v>12830632</v>
      </c>
      <c r="C23" s="346">
        <v>5</v>
      </c>
      <c r="D23" s="337">
        <v>12786196</v>
      </c>
      <c r="E23" s="346">
        <v>6</v>
      </c>
      <c r="F23" s="339">
        <v>12741080</v>
      </c>
      <c r="G23" s="346">
        <v>6</v>
      </c>
      <c r="H23" s="340">
        <v>-89552</v>
      </c>
      <c r="I23" s="209">
        <v>-6.9795470714146823E-3</v>
      </c>
      <c r="J23" s="346">
        <v>50</v>
      </c>
      <c r="K23" s="340">
        <v>-45116</v>
      </c>
      <c r="L23" s="209">
        <v>-3.5284927589096515E-3</v>
      </c>
      <c r="M23" s="346">
        <v>50</v>
      </c>
    </row>
    <row r="24" spans="1:13">
      <c r="A24" s="336" t="s">
        <v>90</v>
      </c>
      <c r="B24" s="337">
        <v>6483802</v>
      </c>
      <c r="C24" s="346">
        <v>15</v>
      </c>
      <c r="D24" s="337">
        <v>6660082</v>
      </c>
      <c r="E24" s="346">
        <v>17</v>
      </c>
      <c r="F24" s="339">
        <v>6691878</v>
      </c>
      <c r="G24" s="346">
        <v>17</v>
      </c>
      <c r="H24" s="340">
        <v>208076</v>
      </c>
      <c r="I24" s="209">
        <v>3.2091664736215053E-2</v>
      </c>
      <c r="J24" s="346">
        <v>30</v>
      </c>
      <c r="K24" s="340">
        <v>31796</v>
      </c>
      <c r="L24" s="209">
        <v>4.7741153937743697E-3</v>
      </c>
      <c r="M24" s="346">
        <v>24</v>
      </c>
    </row>
    <row r="25" spans="1:13">
      <c r="A25" s="336" t="s">
        <v>89</v>
      </c>
      <c r="B25" s="337">
        <v>3046355</v>
      </c>
      <c r="C25" s="346">
        <v>30</v>
      </c>
      <c r="D25" s="337">
        <v>3143637</v>
      </c>
      <c r="E25" s="346">
        <v>30</v>
      </c>
      <c r="F25" s="339">
        <v>3156145</v>
      </c>
      <c r="G25" s="346">
        <v>31</v>
      </c>
      <c r="H25" s="340">
        <v>109790</v>
      </c>
      <c r="I25" s="209">
        <v>3.6039791816777855E-2</v>
      </c>
      <c r="J25" s="346">
        <v>28</v>
      </c>
      <c r="K25" s="340">
        <v>12508</v>
      </c>
      <c r="L25" s="209">
        <v>3.9788308891897106E-3</v>
      </c>
      <c r="M25" s="346">
        <v>26</v>
      </c>
    </row>
    <row r="26" spans="1:13">
      <c r="A26" s="336" t="s">
        <v>88</v>
      </c>
      <c r="B26" s="337">
        <v>2853118</v>
      </c>
      <c r="C26" s="346">
        <v>33</v>
      </c>
      <c r="D26" s="337">
        <v>2910689</v>
      </c>
      <c r="E26" s="346">
        <v>35</v>
      </c>
      <c r="F26" s="339">
        <v>2911505</v>
      </c>
      <c r="G26" s="346">
        <v>35</v>
      </c>
      <c r="H26" s="340">
        <v>58387</v>
      </c>
      <c r="I26" s="209">
        <v>2.0464278028458738E-2</v>
      </c>
      <c r="J26" s="346">
        <v>38</v>
      </c>
      <c r="K26" s="340">
        <v>816</v>
      </c>
      <c r="L26" s="209">
        <v>2.8034599368043089E-4</v>
      </c>
      <c r="M26" s="346">
        <v>42</v>
      </c>
    </row>
    <row r="27" spans="1:13">
      <c r="A27" s="336" t="s">
        <v>87</v>
      </c>
      <c r="B27" s="337">
        <v>4339367</v>
      </c>
      <c r="C27" s="346">
        <v>26</v>
      </c>
      <c r="D27" s="337">
        <v>4453874</v>
      </c>
      <c r="E27" s="346">
        <v>26</v>
      </c>
      <c r="F27" s="339">
        <v>4468402</v>
      </c>
      <c r="G27" s="346">
        <v>26</v>
      </c>
      <c r="H27" s="340">
        <v>129035</v>
      </c>
      <c r="I27" s="209">
        <v>2.9735903877224468E-2</v>
      </c>
      <c r="J27" s="346">
        <v>32</v>
      </c>
      <c r="K27" s="340">
        <v>14528</v>
      </c>
      <c r="L27" s="209">
        <v>3.2618794334999812E-3</v>
      </c>
      <c r="M27" s="346">
        <v>29</v>
      </c>
    </row>
    <row r="28" spans="1:13">
      <c r="A28" s="336" t="s">
        <v>86</v>
      </c>
      <c r="B28" s="337">
        <v>4533372</v>
      </c>
      <c r="C28" s="346">
        <v>25</v>
      </c>
      <c r="D28" s="337">
        <v>4670818</v>
      </c>
      <c r="E28" s="346">
        <v>25</v>
      </c>
      <c r="F28" s="339">
        <v>4659978</v>
      </c>
      <c r="G28" s="346">
        <v>25</v>
      </c>
      <c r="H28" s="340">
        <v>126606</v>
      </c>
      <c r="I28" s="209">
        <v>2.7927555912023116E-2</v>
      </c>
      <c r="J28" s="346">
        <v>33</v>
      </c>
      <c r="K28" s="340">
        <v>-10840</v>
      </c>
      <c r="L28" s="209">
        <v>-2.3207926320399919E-3</v>
      </c>
      <c r="M28" s="346">
        <v>46</v>
      </c>
    </row>
    <row r="29" spans="1:13">
      <c r="A29" s="336" t="s">
        <v>85</v>
      </c>
      <c r="B29" s="337">
        <v>1328361</v>
      </c>
      <c r="C29" s="346">
        <v>41</v>
      </c>
      <c r="D29" s="337">
        <v>1335063</v>
      </c>
      <c r="E29" s="346">
        <v>42</v>
      </c>
      <c r="F29" s="339">
        <v>1338404</v>
      </c>
      <c r="G29" s="346">
        <v>42</v>
      </c>
      <c r="H29" s="340">
        <v>10043</v>
      </c>
      <c r="I29" s="209">
        <v>7.5604447887283044E-3</v>
      </c>
      <c r="J29" s="346">
        <v>45</v>
      </c>
      <c r="K29" s="340">
        <v>3341</v>
      </c>
      <c r="L29" s="209">
        <v>2.5025036271697498E-3</v>
      </c>
      <c r="M29" s="346">
        <v>35</v>
      </c>
    </row>
    <row r="30" spans="1:13">
      <c r="A30" s="336" t="s">
        <v>84</v>
      </c>
      <c r="B30" s="337">
        <v>5773552</v>
      </c>
      <c r="C30" s="346">
        <v>19</v>
      </c>
      <c r="D30" s="337">
        <v>6024891</v>
      </c>
      <c r="E30" s="346">
        <v>19</v>
      </c>
      <c r="F30" s="339">
        <v>6042718</v>
      </c>
      <c r="G30" s="346">
        <v>19</v>
      </c>
      <c r="H30" s="340">
        <v>269166</v>
      </c>
      <c r="I30" s="209">
        <v>4.6620520608457339E-2</v>
      </c>
      <c r="J30" s="346">
        <v>25</v>
      </c>
      <c r="K30" s="340">
        <v>17827</v>
      </c>
      <c r="L30" s="209">
        <v>2.958891704430755E-3</v>
      </c>
      <c r="M30" s="346">
        <v>30</v>
      </c>
    </row>
    <row r="31" spans="1:13">
      <c r="A31" s="336" t="s">
        <v>83</v>
      </c>
      <c r="B31" s="337">
        <v>6547629</v>
      </c>
      <c r="C31" s="346">
        <v>14</v>
      </c>
      <c r="D31" s="337">
        <v>6863246</v>
      </c>
      <c r="E31" s="346">
        <v>15</v>
      </c>
      <c r="F31" s="339">
        <v>6902149</v>
      </c>
      <c r="G31" s="346">
        <v>15</v>
      </c>
      <c r="H31" s="340">
        <v>354520</v>
      </c>
      <c r="I31" s="209">
        <v>5.4144790427191225E-2</v>
      </c>
      <c r="J31" s="346">
        <v>23</v>
      </c>
      <c r="K31" s="340">
        <v>38903</v>
      </c>
      <c r="L31" s="209">
        <v>5.6683091353566528E-3</v>
      </c>
      <c r="M31" s="346">
        <v>22</v>
      </c>
    </row>
    <row r="32" spans="1:13">
      <c r="A32" s="336" t="s">
        <v>82</v>
      </c>
      <c r="B32" s="337">
        <v>9883640</v>
      </c>
      <c r="C32" s="346">
        <v>8</v>
      </c>
      <c r="D32" s="337">
        <v>9976447</v>
      </c>
      <c r="E32" s="346">
        <v>10</v>
      </c>
      <c r="F32" s="339">
        <v>9995915</v>
      </c>
      <c r="G32" s="346">
        <v>10</v>
      </c>
      <c r="H32" s="340">
        <v>112275</v>
      </c>
      <c r="I32" s="209">
        <v>1.1359681251037035E-2</v>
      </c>
      <c r="J32" s="346">
        <v>42</v>
      </c>
      <c r="K32" s="340">
        <v>19468</v>
      </c>
      <c r="L32" s="209">
        <v>1.9513961232890953E-3</v>
      </c>
      <c r="M32" s="346">
        <v>38</v>
      </c>
    </row>
    <row r="33" spans="1:19">
      <c r="A33" s="336" t="s">
        <v>81</v>
      </c>
      <c r="B33" s="337">
        <v>5303925</v>
      </c>
      <c r="C33" s="346">
        <v>21</v>
      </c>
      <c r="D33" s="337">
        <v>5568155</v>
      </c>
      <c r="E33" s="346">
        <v>22</v>
      </c>
      <c r="F33" s="339">
        <v>5611179</v>
      </c>
      <c r="G33" s="346">
        <v>22</v>
      </c>
      <c r="H33" s="340">
        <v>307254</v>
      </c>
      <c r="I33" s="209">
        <v>5.7929552171269494E-2</v>
      </c>
      <c r="J33" s="346">
        <v>21</v>
      </c>
      <c r="K33" s="340">
        <v>43024</v>
      </c>
      <c r="L33" s="209">
        <v>7.7267963984479771E-3</v>
      </c>
      <c r="M33" s="346">
        <v>18</v>
      </c>
    </row>
    <row r="34" spans="1:19">
      <c r="A34" s="336" t="s">
        <v>80</v>
      </c>
      <c r="B34" s="337">
        <v>2967297</v>
      </c>
      <c r="C34" s="346">
        <v>31</v>
      </c>
      <c r="D34" s="337">
        <v>2989663</v>
      </c>
      <c r="E34" s="346">
        <v>33</v>
      </c>
      <c r="F34" s="339">
        <v>2986530</v>
      </c>
      <c r="G34" s="346">
        <v>34</v>
      </c>
      <c r="H34" s="340">
        <v>19233</v>
      </c>
      <c r="I34" s="209">
        <v>6.4816565379197666E-3</v>
      </c>
      <c r="J34" s="346">
        <v>46</v>
      </c>
      <c r="K34" s="340">
        <v>-3133</v>
      </c>
      <c r="L34" s="209">
        <v>-1.0479441997308658E-3</v>
      </c>
      <c r="M34" s="346">
        <v>44</v>
      </c>
    </row>
    <row r="35" spans="1:19">
      <c r="A35" s="336" t="s">
        <v>79</v>
      </c>
      <c r="B35" s="337">
        <v>5988927</v>
      </c>
      <c r="C35" s="346">
        <v>18</v>
      </c>
      <c r="D35" s="337">
        <v>6108612</v>
      </c>
      <c r="E35" s="346">
        <v>18</v>
      </c>
      <c r="F35" s="339">
        <v>6126452</v>
      </c>
      <c r="G35" s="346">
        <v>18</v>
      </c>
      <c r="H35" s="340">
        <v>137525</v>
      </c>
      <c r="I35" s="209">
        <v>2.2963211940970396E-2</v>
      </c>
      <c r="J35" s="346">
        <v>35</v>
      </c>
      <c r="K35" s="340">
        <v>17840</v>
      </c>
      <c r="L35" s="209">
        <v>2.9204670389935128E-3</v>
      </c>
      <c r="M35" s="346">
        <v>31</v>
      </c>
    </row>
    <row r="36" spans="1:19">
      <c r="A36" s="336" t="s">
        <v>78</v>
      </c>
      <c r="B36" s="337">
        <v>989415</v>
      </c>
      <c r="C36" s="346">
        <v>44</v>
      </c>
      <c r="D36" s="337">
        <v>1053090</v>
      </c>
      <c r="E36" s="346">
        <v>44</v>
      </c>
      <c r="F36" s="339">
        <v>1062305</v>
      </c>
      <c r="G36" s="346">
        <v>43</v>
      </c>
      <c r="H36" s="340">
        <v>72890</v>
      </c>
      <c r="I36" s="209">
        <v>7.3669794777722286E-2</v>
      </c>
      <c r="J36" s="346">
        <v>17</v>
      </c>
      <c r="K36" s="340">
        <v>9215</v>
      </c>
      <c r="L36" s="209">
        <v>8.7504391837354145E-3</v>
      </c>
      <c r="M36" s="346">
        <v>17</v>
      </c>
    </row>
    <row r="37" spans="1:19">
      <c r="A37" s="336" t="s">
        <v>77</v>
      </c>
      <c r="B37" s="337">
        <v>1826341</v>
      </c>
      <c r="C37" s="346">
        <v>38</v>
      </c>
      <c r="D37" s="337">
        <v>1917575</v>
      </c>
      <c r="E37" s="346">
        <v>37</v>
      </c>
      <c r="F37" s="339">
        <v>1929268</v>
      </c>
      <c r="G37" s="346">
        <v>37</v>
      </c>
      <c r="H37" s="340">
        <v>102927</v>
      </c>
      <c r="I37" s="209">
        <v>5.6356945389716362E-2</v>
      </c>
      <c r="J37" s="346">
        <v>22</v>
      </c>
      <c r="K37" s="340">
        <v>11693</v>
      </c>
      <c r="L37" s="209">
        <v>6.0978058224581133E-3</v>
      </c>
      <c r="M37" s="346">
        <v>21</v>
      </c>
    </row>
    <row r="38" spans="1:19">
      <c r="A38" s="336" t="s">
        <v>76</v>
      </c>
      <c r="B38" s="337">
        <v>2700551</v>
      </c>
      <c r="C38" s="346">
        <v>35</v>
      </c>
      <c r="D38" s="337">
        <v>2972405</v>
      </c>
      <c r="E38" s="346">
        <v>34</v>
      </c>
      <c r="F38" s="339">
        <v>3034392</v>
      </c>
      <c r="G38" s="346">
        <v>32</v>
      </c>
      <c r="H38" s="340">
        <v>333841</v>
      </c>
      <c r="I38" s="209">
        <v>0.12361958726200695</v>
      </c>
      <c r="J38" s="346">
        <v>7</v>
      </c>
      <c r="K38" s="340">
        <v>61987</v>
      </c>
      <c r="L38" s="209">
        <v>2.0854156819141378E-2</v>
      </c>
      <c r="M38" s="346">
        <v>1</v>
      </c>
    </row>
    <row r="39" spans="1:19">
      <c r="A39" s="336" t="s">
        <v>75</v>
      </c>
      <c r="B39" s="337">
        <v>1316470</v>
      </c>
      <c r="C39" s="346">
        <v>42</v>
      </c>
      <c r="D39" s="337">
        <v>1349767</v>
      </c>
      <c r="E39" s="346">
        <v>41</v>
      </c>
      <c r="F39" s="339">
        <v>1356458</v>
      </c>
      <c r="G39" s="346">
        <v>41</v>
      </c>
      <c r="H39" s="340">
        <v>39988</v>
      </c>
      <c r="I39" s="209">
        <v>3.037516996209555E-2</v>
      </c>
      <c r="J39" s="346">
        <v>31</v>
      </c>
      <c r="K39" s="340">
        <v>6691</v>
      </c>
      <c r="L39" s="209">
        <v>4.9571518639883738E-3</v>
      </c>
      <c r="M39" s="346">
        <v>23</v>
      </c>
    </row>
    <row r="40" spans="1:19">
      <c r="A40" s="336" t="s">
        <v>74</v>
      </c>
      <c r="B40" s="337">
        <v>8791894</v>
      </c>
      <c r="C40" s="346">
        <v>11</v>
      </c>
      <c r="D40" s="337">
        <v>8888543</v>
      </c>
      <c r="E40" s="346">
        <v>11</v>
      </c>
      <c r="F40" s="339">
        <v>8908520</v>
      </c>
      <c r="G40" s="346">
        <v>11</v>
      </c>
      <c r="H40" s="340">
        <v>116626</v>
      </c>
      <c r="I40" s="209">
        <v>1.32651735792082E-2</v>
      </c>
      <c r="J40" s="346">
        <v>40</v>
      </c>
      <c r="K40" s="340">
        <v>19977</v>
      </c>
      <c r="L40" s="209">
        <v>2.2474999558419473E-3</v>
      </c>
      <c r="M40" s="346">
        <v>36</v>
      </c>
      <c r="P40" s="347"/>
      <c r="Q40" s="347"/>
      <c r="R40" s="348"/>
      <c r="S40" s="348"/>
    </row>
    <row r="41" spans="1:19">
      <c r="A41" s="336" t="s">
        <v>73</v>
      </c>
      <c r="B41" s="337">
        <v>2059179</v>
      </c>
      <c r="C41" s="346">
        <v>36</v>
      </c>
      <c r="D41" s="337">
        <v>2093395</v>
      </c>
      <c r="E41" s="346">
        <v>36</v>
      </c>
      <c r="F41" s="339">
        <v>2095428</v>
      </c>
      <c r="G41" s="346">
        <v>36</v>
      </c>
      <c r="H41" s="340">
        <v>36249</v>
      </c>
      <c r="I41" s="209">
        <v>1.7603617752512069E-2</v>
      </c>
      <c r="J41" s="346">
        <v>39</v>
      </c>
      <c r="K41" s="340">
        <v>2033</v>
      </c>
      <c r="L41" s="209">
        <v>9.7114973523870773E-4</v>
      </c>
      <c r="M41" s="346">
        <v>40</v>
      </c>
      <c r="P41" s="347"/>
      <c r="Q41" s="347"/>
      <c r="R41" s="348"/>
      <c r="S41" s="348"/>
    </row>
    <row r="42" spans="1:19">
      <c r="A42" s="336" t="s">
        <v>72</v>
      </c>
      <c r="B42" s="337">
        <v>19378102</v>
      </c>
      <c r="C42" s="346">
        <v>3</v>
      </c>
      <c r="D42" s="337">
        <v>19590719</v>
      </c>
      <c r="E42" s="346">
        <v>4</v>
      </c>
      <c r="F42" s="339">
        <v>19542209</v>
      </c>
      <c r="G42" s="346">
        <v>4</v>
      </c>
      <c r="H42" s="340">
        <v>164107</v>
      </c>
      <c r="I42" s="209">
        <v>8.4686828462354757E-3</v>
      </c>
      <c r="J42" s="346">
        <v>43</v>
      </c>
      <c r="K42" s="340">
        <v>-48510</v>
      </c>
      <c r="L42" s="209">
        <v>-2.47617251822152E-3</v>
      </c>
      <c r="M42" s="346">
        <v>47</v>
      </c>
      <c r="P42" s="347"/>
      <c r="Q42" s="347"/>
      <c r="R42" s="348"/>
      <c r="S42" s="348"/>
    </row>
    <row r="43" spans="1:19">
      <c r="A43" s="336" t="s">
        <v>71</v>
      </c>
      <c r="B43" s="337">
        <v>9535483</v>
      </c>
      <c r="C43" s="346">
        <v>10</v>
      </c>
      <c r="D43" s="337">
        <v>10270800</v>
      </c>
      <c r="E43" s="346">
        <v>9</v>
      </c>
      <c r="F43" s="339">
        <v>10383620</v>
      </c>
      <c r="G43" s="346">
        <v>9</v>
      </c>
      <c r="H43" s="340">
        <v>848137</v>
      </c>
      <c r="I43" s="209">
        <v>8.8945363333981176E-2</v>
      </c>
      <c r="J43" s="346">
        <v>13</v>
      </c>
      <c r="K43" s="340">
        <v>112820</v>
      </c>
      <c r="L43" s="209">
        <v>1.0984538692214718E-2</v>
      </c>
      <c r="M43" s="346">
        <v>10</v>
      </c>
      <c r="P43" s="347"/>
      <c r="Q43" s="347"/>
      <c r="R43" s="348"/>
      <c r="S43" s="348"/>
    </row>
    <row r="44" spans="1:19">
      <c r="A44" s="336" t="s">
        <v>70</v>
      </c>
      <c r="B44" s="337">
        <v>672591</v>
      </c>
      <c r="C44" s="346">
        <v>48</v>
      </c>
      <c r="D44" s="337">
        <v>755176</v>
      </c>
      <c r="E44" s="346">
        <v>47</v>
      </c>
      <c r="F44" s="339">
        <v>760077</v>
      </c>
      <c r="G44" s="346">
        <v>47</v>
      </c>
      <c r="H44" s="340">
        <v>87486</v>
      </c>
      <c r="I44" s="209">
        <v>0.13007310534931338</v>
      </c>
      <c r="J44" s="346">
        <v>6</v>
      </c>
      <c r="K44" s="340">
        <v>4901</v>
      </c>
      <c r="L44" s="209">
        <v>6.4898778562878512E-3</v>
      </c>
      <c r="M44" s="346">
        <v>19</v>
      </c>
    </row>
    <row r="45" spans="1:19">
      <c r="A45" s="336" t="s">
        <v>69</v>
      </c>
      <c r="B45" s="337">
        <v>11536504</v>
      </c>
      <c r="C45" s="346">
        <v>7</v>
      </c>
      <c r="D45" s="337">
        <v>11664129</v>
      </c>
      <c r="E45" s="346">
        <v>7</v>
      </c>
      <c r="F45" s="339">
        <v>11689442</v>
      </c>
      <c r="G45" s="346">
        <v>7</v>
      </c>
      <c r="H45" s="340">
        <v>152938</v>
      </c>
      <c r="I45" s="209">
        <v>1.325687573982548E-2</v>
      </c>
      <c r="J45" s="346">
        <v>41</v>
      </c>
      <c r="K45" s="340">
        <v>25313</v>
      </c>
      <c r="L45" s="209">
        <v>2.1701577545996109E-3</v>
      </c>
      <c r="M45" s="346">
        <v>37</v>
      </c>
    </row>
    <row r="46" spans="1:19">
      <c r="A46" s="336" t="s">
        <v>68</v>
      </c>
      <c r="B46" s="337">
        <v>3751351</v>
      </c>
      <c r="C46" s="346">
        <v>28</v>
      </c>
      <c r="D46" s="337">
        <v>3932640</v>
      </c>
      <c r="E46" s="346">
        <v>28</v>
      </c>
      <c r="F46" s="339">
        <v>3943079</v>
      </c>
      <c r="G46" s="346">
        <v>28</v>
      </c>
      <c r="H46" s="340">
        <v>191728</v>
      </c>
      <c r="I46" s="209">
        <v>5.1109053778225499E-2</v>
      </c>
      <c r="J46" s="346">
        <v>24</v>
      </c>
      <c r="K46" s="340">
        <v>10439</v>
      </c>
      <c r="L46" s="209">
        <v>2.6544509540664674E-3</v>
      </c>
      <c r="M46" s="346">
        <v>33</v>
      </c>
    </row>
    <row r="47" spans="1:19">
      <c r="A47" s="336" t="s">
        <v>67</v>
      </c>
      <c r="B47" s="337">
        <v>3831074</v>
      </c>
      <c r="C47" s="346">
        <v>27</v>
      </c>
      <c r="D47" s="337">
        <v>4146592</v>
      </c>
      <c r="E47" s="346">
        <v>27</v>
      </c>
      <c r="F47" s="339">
        <v>4190713</v>
      </c>
      <c r="G47" s="346">
        <v>27</v>
      </c>
      <c r="H47" s="340">
        <v>359639</v>
      </c>
      <c r="I47" s="209">
        <v>9.3874198201339798E-2</v>
      </c>
      <c r="J47" s="346">
        <v>12</v>
      </c>
      <c r="K47" s="340">
        <v>44121</v>
      </c>
      <c r="L47" s="209">
        <v>1.064030413409367E-2</v>
      </c>
      <c r="M47" s="346">
        <v>11</v>
      </c>
      <c r="P47" s="349"/>
    </row>
    <row r="48" spans="1:19">
      <c r="A48" s="336" t="s">
        <v>66</v>
      </c>
      <c r="B48" s="337">
        <v>12702379</v>
      </c>
      <c r="C48" s="346">
        <v>6</v>
      </c>
      <c r="D48" s="337">
        <v>12790447</v>
      </c>
      <c r="E48" s="346">
        <v>5</v>
      </c>
      <c r="F48" s="339">
        <v>12807060</v>
      </c>
      <c r="G48" s="346">
        <v>5</v>
      </c>
      <c r="H48" s="340">
        <v>104681</v>
      </c>
      <c r="I48" s="209">
        <v>8.2410546874722712E-3</v>
      </c>
      <c r="J48" s="346">
        <v>44</v>
      </c>
      <c r="K48" s="340">
        <v>16613</v>
      </c>
      <c r="L48" s="209">
        <v>1.2988600007490803E-3</v>
      </c>
      <c r="M48" s="346">
        <v>39</v>
      </c>
    </row>
    <row r="49" spans="1:13">
      <c r="A49" s="336" t="s">
        <v>65</v>
      </c>
      <c r="B49" s="337">
        <v>1052567</v>
      </c>
      <c r="C49" s="346">
        <v>43</v>
      </c>
      <c r="D49" s="337">
        <v>1056486</v>
      </c>
      <c r="E49" s="346">
        <v>43</v>
      </c>
      <c r="F49" s="339">
        <v>1057315</v>
      </c>
      <c r="G49" s="346">
        <v>44</v>
      </c>
      <c r="H49" s="340">
        <v>4748</v>
      </c>
      <c r="I49" s="209">
        <v>4.5108767422881169E-3</v>
      </c>
      <c r="J49" s="346">
        <v>47</v>
      </c>
      <c r="K49" s="340">
        <v>829</v>
      </c>
      <c r="L49" s="209">
        <v>7.84676749147728E-4</v>
      </c>
      <c r="M49" s="346">
        <v>41</v>
      </c>
    </row>
    <row r="50" spans="1:13">
      <c r="A50" s="336" t="s">
        <v>64</v>
      </c>
      <c r="B50" s="337">
        <v>4625364</v>
      </c>
      <c r="C50" s="346">
        <v>24</v>
      </c>
      <c r="D50" s="337">
        <v>5021219</v>
      </c>
      <c r="E50" s="346">
        <v>23</v>
      </c>
      <c r="F50" s="339">
        <v>5084127</v>
      </c>
      <c r="G50" s="346">
        <v>23</v>
      </c>
      <c r="H50" s="340">
        <v>458763</v>
      </c>
      <c r="I50" s="209">
        <v>9.9184193935871967E-2</v>
      </c>
      <c r="J50" s="346">
        <v>11</v>
      </c>
      <c r="K50" s="340">
        <v>62908</v>
      </c>
      <c r="L50" s="209">
        <v>1.2528431840953314E-2</v>
      </c>
      <c r="M50" s="346">
        <v>9</v>
      </c>
    </row>
    <row r="51" spans="1:13">
      <c r="A51" s="336" t="s">
        <v>63</v>
      </c>
      <c r="B51" s="337">
        <v>814180</v>
      </c>
      <c r="C51" s="346">
        <v>46</v>
      </c>
      <c r="D51" s="337">
        <v>873286</v>
      </c>
      <c r="E51" s="346">
        <v>46</v>
      </c>
      <c r="F51" s="339">
        <v>882235</v>
      </c>
      <c r="G51" s="346">
        <v>46</v>
      </c>
      <c r="H51" s="340">
        <v>68055</v>
      </c>
      <c r="I51" s="209">
        <v>8.3587167456827816E-2</v>
      </c>
      <c r="J51" s="346">
        <v>15</v>
      </c>
      <c r="K51" s="340">
        <v>8949</v>
      </c>
      <c r="L51" s="209">
        <v>1.0247501963846828E-2</v>
      </c>
      <c r="M51" s="346">
        <v>13</v>
      </c>
    </row>
    <row r="52" spans="1:13">
      <c r="A52" s="336" t="s">
        <v>62</v>
      </c>
      <c r="B52" s="337">
        <v>6346105</v>
      </c>
      <c r="C52" s="346">
        <v>17</v>
      </c>
      <c r="D52" s="337">
        <v>6708794</v>
      </c>
      <c r="E52" s="346">
        <v>16</v>
      </c>
      <c r="F52" s="339">
        <v>6770010</v>
      </c>
      <c r="G52" s="346">
        <v>16</v>
      </c>
      <c r="H52" s="340">
        <v>423905</v>
      </c>
      <c r="I52" s="209">
        <v>6.6797665654759975E-2</v>
      </c>
      <c r="J52" s="346">
        <v>18</v>
      </c>
      <c r="K52" s="340">
        <v>61216</v>
      </c>
      <c r="L52" s="209">
        <v>9.1247398563736315E-3</v>
      </c>
      <c r="M52" s="346">
        <v>16</v>
      </c>
    </row>
    <row r="53" spans="1:13">
      <c r="A53" s="336" t="s">
        <v>61</v>
      </c>
      <c r="B53" s="337">
        <v>25145561</v>
      </c>
      <c r="C53" s="346">
        <v>2</v>
      </c>
      <c r="D53" s="337">
        <v>28322717</v>
      </c>
      <c r="E53" s="346">
        <v>2</v>
      </c>
      <c r="F53" s="339">
        <v>28701845</v>
      </c>
      <c r="G53" s="346">
        <v>2</v>
      </c>
      <c r="H53" s="340">
        <v>3556284</v>
      </c>
      <c r="I53" s="209">
        <v>0.1414279045116551</v>
      </c>
      <c r="J53" s="346">
        <v>3</v>
      </c>
      <c r="K53" s="340">
        <v>379128</v>
      </c>
      <c r="L53" s="209">
        <v>1.338600389221134E-2</v>
      </c>
      <c r="M53" s="346">
        <v>8</v>
      </c>
    </row>
    <row r="54" spans="1:13">
      <c r="A54" s="342" t="s">
        <v>60</v>
      </c>
      <c r="B54" s="350">
        <v>2763885</v>
      </c>
      <c r="C54" s="351">
        <v>34</v>
      </c>
      <c r="D54" s="350">
        <v>3103118</v>
      </c>
      <c r="E54" s="351">
        <v>31</v>
      </c>
      <c r="F54" s="352">
        <v>3161105</v>
      </c>
      <c r="G54" s="351">
        <v>30</v>
      </c>
      <c r="H54" s="353">
        <v>397220</v>
      </c>
      <c r="I54" s="354">
        <v>0.14371799116099249</v>
      </c>
      <c r="J54" s="351">
        <v>2</v>
      </c>
      <c r="K54" s="353">
        <v>57987</v>
      </c>
      <c r="L54" s="354">
        <v>1.8686688678935193E-2</v>
      </c>
      <c r="M54" s="351">
        <v>3</v>
      </c>
    </row>
    <row r="55" spans="1:13">
      <c r="A55" s="336" t="s">
        <v>59</v>
      </c>
      <c r="B55" s="337">
        <v>625741</v>
      </c>
      <c r="C55" s="346">
        <v>49</v>
      </c>
      <c r="D55" s="337">
        <v>624525</v>
      </c>
      <c r="E55" s="346">
        <v>50</v>
      </c>
      <c r="F55" s="339">
        <v>626299</v>
      </c>
      <c r="G55" s="346">
        <v>50</v>
      </c>
      <c r="H55" s="340">
        <v>558</v>
      </c>
      <c r="I55" s="209">
        <v>8.9174274979586521E-4</v>
      </c>
      <c r="J55" s="346">
        <v>48</v>
      </c>
      <c r="K55" s="340">
        <v>1774</v>
      </c>
      <c r="L55" s="209">
        <v>2.8405588247066849E-3</v>
      </c>
      <c r="M55" s="346">
        <v>32</v>
      </c>
    </row>
    <row r="56" spans="1:13">
      <c r="A56" s="336" t="s">
        <v>58</v>
      </c>
      <c r="B56" s="337">
        <v>8001024</v>
      </c>
      <c r="C56" s="346">
        <v>12</v>
      </c>
      <c r="D56" s="337">
        <v>8465207</v>
      </c>
      <c r="E56" s="346">
        <v>12</v>
      </c>
      <c r="F56" s="339">
        <v>8517685</v>
      </c>
      <c r="G56" s="346">
        <v>12</v>
      </c>
      <c r="H56" s="340">
        <v>516661</v>
      </c>
      <c r="I56" s="209">
        <v>6.457435948198631E-2</v>
      </c>
      <c r="J56" s="346">
        <v>19</v>
      </c>
      <c r="K56" s="340">
        <v>52478</v>
      </c>
      <c r="L56" s="209">
        <v>6.1992577381746461E-3</v>
      </c>
      <c r="M56" s="346">
        <v>20</v>
      </c>
    </row>
    <row r="57" spans="1:13">
      <c r="A57" s="336" t="s">
        <v>57</v>
      </c>
      <c r="B57" s="337">
        <v>6724540</v>
      </c>
      <c r="C57" s="346">
        <v>13</v>
      </c>
      <c r="D57" s="337">
        <v>7425432</v>
      </c>
      <c r="E57" s="346">
        <v>13</v>
      </c>
      <c r="F57" s="339">
        <v>7535591</v>
      </c>
      <c r="G57" s="346">
        <v>13</v>
      </c>
      <c r="H57" s="340">
        <v>811051</v>
      </c>
      <c r="I57" s="209">
        <v>0.12061062912853515</v>
      </c>
      <c r="J57" s="346">
        <v>9</v>
      </c>
      <c r="K57" s="340">
        <v>110159</v>
      </c>
      <c r="L57" s="209">
        <v>1.4835365807672973E-2</v>
      </c>
      <c r="M57" s="346">
        <v>6</v>
      </c>
    </row>
    <row r="58" spans="1:13">
      <c r="A58" s="336" t="s">
        <v>56</v>
      </c>
      <c r="B58" s="337">
        <v>1852994</v>
      </c>
      <c r="C58" s="346">
        <v>37</v>
      </c>
      <c r="D58" s="337">
        <v>1817048</v>
      </c>
      <c r="E58" s="346">
        <v>38</v>
      </c>
      <c r="F58" s="339">
        <v>1805832</v>
      </c>
      <c r="G58" s="346">
        <v>38</v>
      </c>
      <c r="H58" s="340">
        <v>-47162</v>
      </c>
      <c r="I58" s="209">
        <v>-2.5451782358712483E-2</v>
      </c>
      <c r="J58" s="346">
        <v>51</v>
      </c>
      <c r="K58" s="340">
        <v>-11216</v>
      </c>
      <c r="L58" s="209">
        <v>-6.1726492640811204E-3</v>
      </c>
      <c r="M58" s="346">
        <v>51</v>
      </c>
    </row>
    <row r="59" spans="1:13">
      <c r="A59" s="336" t="s">
        <v>55</v>
      </c>
      <c r="B59" s="337">
        <v>5686986</v>
      </c>
      <c r="C59" s="346">
        <v>20</v>
      </c>
      <c r="D59" s="337">
        <v>5792051</v>
      </c>
      <c r="E59" s="346">
        <v>20</v>
      </c>
      <c r="F59" s="339">
        <v>5813568</v>
      </c>
      <c r="G59" s="346">
        <v>20</v>
      </c>
      <c r="H59" s="340">
        <v>126582</v>
      </c>
      <c r="I59" s="209">
        <v>2.2258187377285577E-2</v>
      </c>
      <c r="J59" s="346">
        <v>37</v>
      </c>
      <c r="K59" s="340">
        <v>21517</v>
      </c>
      <c r="L59" s="209">
        <v>3.7149189466736399E-3</v>
      </c>
      <c r="M59" s="346">
        <v>27</v>
      </c>
    </row>
    <row r="60" spans="1:13">
      <c r="A60" s="355" t="s">
        <v>54</v>
      </c>
      <c r="B60" s="356">
        <v>563626</v>
      </c>
      <c r="C60" s="357">
        <v>51</v>
      </c>
      <c r="D60" s="356">
        <v>578934</v>
      </c>
      <c r="E60" s="357">
        <v>51</v>
      </c>
      <c r="F60" s="358">
        <v>577737</v>
      </c>
      <c r="G60" s="357">
        <v>51</v>
      </c>
      <c r="H60" s="359">
        <v>14111</v>
      </c>
      <c r="I60" s="210">
        <v>2.5036105502584949E-2</v>
      </c>
      <c r="J60" s="357">
        <v>34</v>
      </c>
      <c r="K60" s="359">
        <v>-1197</v>
      </c>
      <c r="L60" s="210">
        <v>-2.0675931971519956E-3</v>
      </c>
      <c r="M60" s="357">
        <v>45</v>
      </c>
    </row>
    <row r="61" spans="1:13">
      <c r="A61" s="199"/>
      <c r="B61" s="360"/>
      <c r="C61" s="199"/>
      <c r="D61" s="199"/>
      <c r="E61" s="199"/>
      <c r="F61" s="199"/>
      <c r="G61" s="199"/>
      <c r="H61" s="199"/>
      <c r="I61" s="199"/>
      <c r="J61" s="199"/>
      <c r="K61" s="199"/>
      <c r="L61" s="199"/>
      <c r="M61" s="199"/>
    </row>
    <row r="62" spans="1:13">
      <c r="A62" s="1056" t="s">
        <v>53</v>
      </c>
      <c r="B62" s="1056"/>
      <c r="C62" s="1056"/>
      <c r="D62" s="1056"/>
      <c r="E62" s="1056"/>
      <c r="F62" s="1056"/>
      <c r="G62" s="1056"/>
      <c r="H62" s="1056"/>
      <c r="I62" s="1056"/>
      <c r="J62" s="1056"/>
      <c r="K62" s="1056"/>
      <c r="L62" s="1056"/>
      <c r="M62" s="1056"/>
    </row>
  </sheetData>
  <mergeCells count="7">
    <mergeCell ref="A62:M62"/>
    <mergeCell ref="A1:A2"/>
    <mergeCell ref="K1:M1"/>
    <mergeCell ref="H1:J1"/>
    <mergeCell ref="F1:G1"/>
    <mergeCell ref="D1:E1"/>
    <mergeCell ref="B1:C1"/>
  </mergeCells>
  <printOptions horizontalCentered="1"/>
  <pageMargins left="0.7" right="0.7" top="1" bottom="1" header="0.5" footer="0.5"/>
  <pageSetup scale="78" fitToHeight="0" orientation="portrait" r:id="rId1"/>
  <headerFooter scaleWithDoc="0" alignWithMargins="0">
    <oddHeader>&amp;C&amp;"-,Bold"Table 2.5
U.S. Census Bureau National and State Population Estimates</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view="pageLayout" topLeftCell="A31" zoomScaleNormal="85" zoomScaleSheetLayoutView="100" workbookViewId="0">
      <selection sqref="A1:A3"/>
    </sheetView>
  </sheetViews>
  <sheetFormatPr defaultColWidth="8" defaultRowHeight="15"/>
  <cols>
    <col min="1" max="1" width="7.42578125" style="880" customWidth="1"/>
    <col min="2" max="2" width="10.140625" style="880" bestFit="1" customWidth="1"/>
    <col min="3" max="3" width="8.28515625" style="880" bestFit="1" customWidth="1"/>
    <col min="4" max="4" width="8.7109375" style="880" bestFit="1" customWidth="1"/>
    <col min="5" max="5" width="8.28515625" style="880" bestFit="1" customWidth="1"/>
    <col min="6" max="6" width="10" style="880" bestFit="1" customWidth="1"/>
    <col min="7" max="8" width="7.85546875" style="880" bestFit="1" customWidth="1"/>
    <col min="9" max="9" width="8.7109375" style="880" bestFit="1" customWidth="1"/>
    <col min="10" max="10" width="8.7109375" style="881" bestFit="1" customWidth="1"/>
    <col min="11" max="11" width="9.140625" style="880" customWidth="1"/>
    <col min="12" max="16384" width="8" style="880"/>
  </cols>
  <sheetData>
    <row r="1" spans="1:13" s="912" customFormat="1">
      <c r="A1" s="1205" t="s">
        <v>4</v>
      </c>
      <c r="B1" s="1199" t="s">
        <v>1094</v>
      </c>
      <c r="C1" s="1200"/>
      <c r="D1" s="1200"/>
      <c r="E1" s="1201"/>
      <c r="F1" s="1199" t="s">
        <v>1093</v>
      </c>
      <c r="G1" s="1200"/>
      <c r="H1" s="1200"/>
      <c r="I1" s="1201"/>
      <c r="J1" s="921" t="s">
        <v>1092</v>
      </c>
      <c r="K1" s="920" t="s">
        <v>1091</v>
      </c>
      <c r="L1" s="913"/>
      <c r="M1" s="913"/>
    </row>
    <row r="2" spans="1:13" s="912" customFormat="1" ht="38.25">
      <c r="A2" s="1206"/>
      <c r="B2" s="919" t="s">
        <v>1090</v>
      </c>
      <c r="C2" s="918" t="s">
        <v>1089</v>
      </c>
      <c r="D2" s="918" t="s">
        <v>1088</v>
      </c>
      <c r="E2" s="918" t="s">
        <v>1087</v>
      </c>
      <c r="F2" s="919" t="s">
        <v>1086</v>
      </c>
      <c r="G2" s="918" t="s">
        <v>1085</v>
      </c>
      <c r="H2" s="918" t="s">
        <v>1084</v>
      </c>
      <c r="I2" s="918" t="s">
        <v>1083</v>
      </c>
      <c r="J2" s="917" t="s">
        <v>1082</v>
      </c>
      <c r="K2" s="916" t="s">
        <v>1081</v>
      </c>
      <c r="L2" s="913"/>
      <c r="M2" s="913"/>
    </row>
    <row r="3" spans="1:13" s="912" customFormat="1" ht="9.75" customHeight="1">
      <c r="A3" s="1207"/>
      <c r="B3" s="1202" t="s">
        <v>1080</v>
      </c>
      <c r="C3" s="1203"/>
      <c r="D3" s="1203"/>
      <c r="E3" s="1204"/>
      <c r="F3" s="1202" t="s">
        <v>1080</v>
      </c>
      <c r="G3" s="1203"/>
      <c r="H3" s="1203"/>
      <c r="I3" s="1204"/>
      <c r="J3" s="915" t="s">
        <v>1079</v>
      </c>
      <c r="K3" s="914" t="s">
        <v>1078</v>
      </c>
      <c r="L3" s="913"/>
      <c r="M3" s="913"/>
    </row>
    <row r="4" spans="1:13" ht="11.25" customHeight="1">
      <c r="A4" s="906">
        <v>1980</v>
      </c>
      <c r="B4" s="905">
        <v>24978.653999999999</v>
      </c>
      <c r="C4" s="908">
        <v>15846</v>
      </c>
      <c r="D4" s="908">
        <v>12233</v>
      </c>
      <c r="E4" s="911">
        <v>0</v>
      </c>
      <c r="F4" s="904">
        <v>8766.653999999995</v>
      </c>
      <c r="G4" s="908">
        <v>44291</v>
      </c>
      <c r="H4" s="908">
        <v>44421</v>
      </c>
      <c r="I4" s="908">
        <v>665</v>
      </c>
      <c r="J4" s="910">
        <v>19.79</v>
      </c>
      <c r="K4" s="901">
        <v>494.32756265999996</v>
      </c>
      <c r="L4" s="894"/>
      <c r="M4" s="894"/>
    </row>
    <row r="5" spans="1:13" ht="11.25" customHeight="1">
      <c r="A5" s="906">
        <v>1981</v>
      </c>
      <c r="B5" s="905">
        <v>24309.494999999999</v>
      </c>
      <c r="C5" s="908">
        <v>14931</v>
      </c>
      <c r="D5" s="908">
        <v>11724</v>
      </c>
      <c r="E5" s="911">
        <v>0</v>
      </c>
      <c r="F5" s="904">
        <v>8088.4949999999953</v>
      </c>
      <c r="G5" s="908">
        <v>42876</v>
      </c>
      <c r="H5" s="908">
        <v>43007</v>
      </c>
      <c r="I5" s="908">
        <v>762</v>
      </c>
      <c r="J5" s="910">
        <v>34.14</v>
      </c>
      <c r="K5" s="901">
        <v>829.92615930000011</v>
      </c>
      <c r="L5" s="894"/>
      <c r="M5" s="894"/>
    </row>
    <row r="6" spans="1:13" ht="11.25" customHeight="1">
      <c r="A6" s="906">
        <v>1982</v>
      </c>
      <c r="B6" s="905">
        <v>23595.260999999999</v>
      </c>
      <c r="C6" s="908">
        <v>13911</v>
      </c>
      <c r="D6" s="908">
        <v>12033</v>
      </c>
      <c r="E6" s="911">
        <v>0</v>
      </c>
      <c r="F6" s="904">
        <v>9167.2609999999986</v>
      </c>
      <c r="G6" s="908">
        <v>40372</v>
      </c>
      <c r="H6" s="908">
        <v>40368</v>
      </c>
      <c r="I6" s="908">
        <v>593</v>
      </c>
      <c r="J6" s="910">
        <v>30.5</v>
      </c>
      <c r="K6" s="901">
        <v>719.6554605</v>
      </c>
      <c r="L6" s="894"/>
      <c r="M6" s="894"/>
    </row>
    <row r="7" spans="1:13" ht="11.25" customHeight="1">
      <c r="A7" s="906">
        <v>1983</v>
      </c>
      <c r="B7" s="905">
        <v>31045.199000000001</v>
      </c>
      <c r="C7" s="908">
        <v>14696</v>
      </c>
      <c r="D7" s="908">
        <v>7283</v>
      </c>
      <c r="E7" s="911">
        <v>0</v>
      </c>
      <c r="F7" s="904">
        <v>9123.1990000000005</v>
      </c>
      <c r="G7" s="908">
        <v>43901</v>
      </c>
      <c r="H7" s="908">
        <v>43844</v>
      </c>
      <c r="I7" s="908">
        <v>632</v>
      </c>
      <c r="J7" s="910">
        <v>28.12</v>
      </c>
      <c r="K7" s="901">
        <v>872.99099588000001</v>
      </c>
      <c r="L7" s="894"/>
      <c r="M7" s="894"/>
    </row>
    <row r="8" spans="1:13" ht="11.25" customHeight="1">
      <c r="A8" s="906">
        <v>1984</v>
      </c>
      <c r="B8" s="905">
        <v>38053.870999999999</v>
      </c>
      <c r="C8" s="908">
        <v>13045</v>
      </c>
      <c r="D8" s="908">
        <v>6195</v>
      </c>
      <c r="E8" s="911">
        <v>0</v>
      </c>
      <c r="F8" s="904">
        <v>13548.870999999999</v>
      </c>
      <c r="G8" s="908">
        <v>43745</v>
      </c>
      <c r="H8" s="908">
        <v>43544</v>
      </c>
      <c r="I8" s="908">
        <v>606</v>
      </c>
      <c r="J8" s="910">
        <v>27.21</v>
      </c>
      <c r="K8" s="901">
        <v>1035.4458299100002</v>
      </c>
      <c r="L8" s="894"/>
      <c r="M8" s="894"/>
    </row>
    <row r="9" spans="1:13" ht="11.25" customHeight="1">
      <c r="A9" s="906">
        <v>1985</v>
      </c>
      <c r="B9" s="905">
        <v>41079.870999999999</v>
      </c>
      <c r="C9" s="908">
        <v>13107</v>
      </c>
      <c r="D9" s="908">
        <v>6827</v>
      </c>
      <c r="E9" s="911">
        <v>0</v>
      </c>
      <c r="F9" s="904">
        <v>15789.870999999999</v>
      </c>
      <c r="G9" s="908">
        <v>45224</v>
      </c>
      <c r="H9" s="908">
        <v>45357</v>
      </c>
      <c r="I9" s="908">
        <v>695</v>
      </c>
      <c r="J9" s="910">
        <v>23.98</v>
      </c>
      <c r="K9" s="901">
        <v>985.09530658000006</v>
      </c>
      <c r="L9" s="894"/>
      <c r="M9" s="894"/>
    </row>
    <row r="10" spans="1:13" ht="11.25" customHeight="1">
      <c r="A10" s="906">
        <v>1986</v>
      </c>
      <c r="B10" s="905">
        <v>39243.487000000001</v>
      </c>
      <c r="C10" s="908">
        <v>12567</v>
      </c>
      <c r="D10" s="908">
        <v>7574</v>
      </c>
      <c r="E10" s="911">
        <v>0</v>
      </c>
      <c r="F10" s="904">
        <v>14298.487000000001</v>
      </c>
      <c r="G10" s="908">
        <v>45086</v>
      </c>
      <c r="H10" s="908">
        <v>45034</v>
      </c>
      <c r="I10" s="908">
        <v>559</v>
      </c>
      <c r="J10" s="910">
        <v>13.33</v>
      </c>
      <c r="K10" s="901">
        <v>523.11568170999999</v>
      </c>
      <c r="L10" s="894"/>
      <c r="M10" s="894"/>
    </row>
    <row r="11" spans="1:13" ht="11.25" customHeight="1">
      <c r="A11" s="906">
        <v>1987</v>
      </c>
      <c r="B11" s="905">
        <v>35828.536</v>
      </c>
      <c r="C11" s="908">
        <v>13246</v>
      </c>
      <c r="D11" s="908">
        <v>7454</v>
      </c>
      <c r="E11" s="911">
        <v>0</v>
      </c>
      <c r="F11" s="904">
        <v>10874.536</v>
      </c>
      <c r="G11" s="908">
        <v>45654</v>
      </c>
      <c r="H11" s="908">
        <v>45668</v>
      </c>
      <c r="I11" s="908">
        <v>613</v>
      </c>
      <c r="J11" s="910">
        <v>17.22</v>
      </c>
      <c r="K11" s="901">
        <v>616.96738991999996</v>
      </c>
      <c r="L11" s="894"/>
      <c r="M11" s="894"/>
    </row>
    <row r="12" spans="1:13" ht="11.25" customHeight="1">
      <c r="A12" s="906">
        <v>1988</v>
      </c>
      <c r="B12" s="905">
        <v>33364.938000000002</v>
      </c>
      <c r="C12" s="908">
        <v>12783</v>
      </c>
      <c r="D12" s="908">
        <v>14739</v>
      </c>
      <c r="E12" s="911">
        <v>0</v>
      </c>
      <c r="F12" s="904">
        <v>12196.938000000002</v>
      </c>
      <c r="G12" s="908">
        <v>48690</v>
      </c>
      <c r="H12" s="908">
        <v>48604</v>
      </c>
      <c r="I12" s="908">
        <v>599</v>
      </c>
      <c r="J12" s="910">
        <v>14.24</v>
      </c>
      <c r="K12" s="901">
        <v>475.11671712000009</v>
      </c>
      <c r="L12" s="894"/>
      <c r="M12" s="894"/>
    </row>
    <row r="13" spans="1:13" ht="11.25" customHeight="1">
      <c r="A13" s="906">
        <v>1989</v>
      </c>
      <c r="B13" s="905">
        <v>28504.075000000001</v>
      </c>
      <c r="C13" s="908">
        <v>13861</v>
      </c>
      <c r="D13" s="908">
        <v>18380</v>
      </c>
      <c r="E13" s="911">
        <v>0</v>
      </c>
      <c r="F13" s="904">
        <v>12756.074999999997</v>
      </c>
      <c r="G13" s="908">
        <v>47989</v>
      </c>
      <c r="H13" s="908">
        <v>47948</v>
      </c>
      <c r="I13" s="908">
        <v>626</v>
      </c>
      <c r="J13" s="910">
        <v>18.63</v>
      </c>
      <c r="K13" s="901">
        <v>531.03091725000002</v>
      </c>
      <c r="L13" s="894"/>
      <c r="M13" s="894"/>
    </row>
    <row r="14" spans="1:13" ht="11.25" customHeight="1">
      <c r="A14" s="906">
        <v>1990</v>
      </c>
      <c r="B14" s="905">
        <v>27705.047999999999</v>
      </c>
      <c r="C14" s="908">
        <v>14494.32734</v>
      </c>
      <c r="D14" s="908">
        <v>18844</v>
      </c>
      <c r="E14" s="911">
        <v>0</v>
      </c>
      <c r="F14" s="904">
        <v>11939.375339999999</v>
      </c>
      <c r="G14" s="908">
        <v>49104</v>
      </c>
      <c r="H14" s="908">
        <v>48977</v>
      </c>
      <c r="I14" s="908">
        <v>656</v>
      </c>
      <c r="J14" s="910">
        <v>22.61</v>
      </c>
      <c r="K14" s="901">
        <v>626.41113527999994</v>
      </c>
      <c r="L14" s="894"/>
      <c r="M14" s="894"/>
    </row>
    <row r="15" spans="1:13" ht="11.25" customHeight="1">
      <c r="A15" s="906">
        <v>1991</v>
      </c>
      <c r="B15" s="905">
        <v>25927.638999999999</v>
      </c>
      <c r="C15" s="908">
        <v>14423.206990000001</v>
      </c>
      <c r="D15" s="908">
        <v>20112.900000000001</v>
      </c>
      <c r="E15" s="911">
        <v>0</v>
      </c>
      <c r="F15" s="904">
        <v>11816.745990000003</v>
      </c>
      <c r="G15" s="908">
        <v>48647</v>
      </c>
      <c r="H15" s="908">
        <v>48852</v>
      </c>
      <c r="I15" s="908">
        <v>749</v>
      </c>
      <c r="J15" s="910">
        <v>19.989999999999998</v>
      </c>
      <c r="K15" s="901">
        <v>518.2935036099999</v>
      </c>
      <c r="L15" s="894"/>
      <c r="M15" s="894"/>
    </row>
    <row r="16" spans="1:13" ht="11.25" customHeight="1">
      <c r="A16" s="906">
        <v>1992</v>
      </c>
      <c r="B16" s="905">
        <v>24073.573</v>
      </c>
      <c r="C16" s="908">
        <v>13262.023254999998</v>
      </c>
      <c r="D16" s="908">
        <v>21949.4</v>
      </c>
      <c r="E16" s="911">
        <v>0</v>
      </c>
      <c r="F16" s="904">
        <v>9205.9962549999982</v>
      </c>
      <c r="G16" s="908">
        <v>50079</v>
      </c>
      <c r="H16" s="908">
        <v>49776</v>
      </c>
      <c r="I16" s="908">
        <v>513</v>
      </c>
      <c r="J16" s="910">
        <v>19.39</v>
      </c>
      <c r="K16" s="901">
        <v>466.78658047000005</v>
      </c>
      <c r="L16" s="894"/>
      <c r="M16" s="894"/>
    </row>
    <row r="17" spans="1:13" ht="11.25" customHeight="1">
      <c r="A17" s="906">
        <v>1993</v>
      </c>
      <c r="B17" s="905">
        <v>21825.986000000001</v>
      </c>
      <c r="C17" s="908">
        <v>11575.429169999999</v>
      </c>
      <c r="D17" s="908">
        <v>22278.7</v>
      </c>
      <c r="E17" s="911">
        <v>0</v>
      </c>
      <c r="F17" s="904">
        <v>7126.1151700000046</v>
      </c>
      <c r="G17" s="908">
        <v>48554</v>
      </c>
      <c r="H17" s="908">
        <v>48307</v>
      </c>
      <c r="I17" s="908">
        <v>645</v>
      </c>
      <c r="J17" s="910">
        <v>17.48</v>
      </c>
      <c r="K17" s="901">
        <v>381.51823528000006</v>
      </c>
      <c r="L17" s="894"/>
      <c r="M17" s="894"/>
    </row>
    <row r="18" spans="1:13" ht="11.25" customHeight="1">
      <c r="A18" s="906">
        <v>1994</v>
      </c>
      <c r="B18" s="905">
        <v>20667.620999999999</v>
      </c>
      <c r="C18" s="908">
        <v>10479.533670000001</v>
      </c>
      <c r="D18" s="908">
        <v>26226.6</v>
      </c>
      <c r="E18" s="911">
        <v>0</v>
      </c>
      <c r="F18" s="904">
        <v>8571.7546699999948</v>
      </c>
      <c r="G18" s="908">
        <v>48802</v>
      </c>
      <c r="H18" s="908">
        <v>48486</v>
      </c>
      <c r="I18" s="908">
        <v>691</v>
      </c>
      <c r="J18" s="910">
        <v>16.38</v>
      </c>
      <c r="K18" s="901">
        <v>338.53563197999995</v>
      </c>
      <c r="L18" s="894"/>
      <c r="M18" s="894"/>
    </row>
    <row r="19" spans="1:13" ht="11.25" customHeight="1">
      <c r="A19" s="906">
        <v>1995</v>
      </c>
      <c r="B19" s="905">
        <v>19975.648000000001</v>
      </c>
      <c r="C19" s="908">
        <v>9929.0626899999988</v>
      </c>
      <c r="D19" s="908">
        <v>24922.883339999997</v>
      </c>
      <c r="E19" s="911">
        <v>59.88</v>
      </c>
      <c r="F19" s="904">
        <v>8246.4740299999903</v>
      </c>
      <c r="G19" s="908">
        <v>46641</v>
      </c>
      <c r="H19" s="908">
        <v>46634</v>
      </c>
      <c r="I19" s="908">
        <v>806</v>
      </c>
      <c r="J19" s="910">
        <v>17.71</v>
      </c>
      <c r="K19" s="901">
        <v>353.76872608000002</v>
      </c>
      <c r="L19" s="894"/>
      <c r="M19" s="894"/>
    </row>
    <row r="20" spans="1:13" ht="11.25" customHeight="1">
      <c r="A20" s="906">
        <v>1996</v>
      </c>
      <c r="B20" s="905">
        <v>19528.78</v>
      </c>
      <c r="C20" s="908">
        <v>9857.2556400000012</v>
      </c>
      <c r="D20" s="908">
        <v>24296.61</v>
      </c>
      <c r="E20" s="908">
        <v>782.77200000000005</v>
      </c>
      <c r="F20" s="904">
        <v>8339.4176399999997</v>
      </c>
      <c r="G20" s="908">
        <v>46126</v>
      </c>
      <c r="H20" s="908">
        <v>46265</v>
      </c>
      <c r="I20" s="908">
        <v>768</v>
      </c>
      <c r="J20" s="910">
        <v>21.1</v>
      </c>
      <c r="K20" s="901">
        <v>412.05725799999999</v>
      </c>
      <c r="L20" s="894"/>
      <c r="M20" s="894"/>
    </row>
    <row r="21" spans="1:13" ht="11.25" customHeight="1">
      <c r="A21" s="906">
        <v>1997</v>
      </c>
      <c r="B21" s="905">
        <v>19592.547999999999</v>
      </c>
      <c r="C21" s="908">
        <v>8565.4200500000006</v>
      </c>
      <c r="D21" s="908">
        <v>28161.979009999999</v>
      </c>
      <c r="E21" s="908">
        <v>2857.6232</v>
      </c>
      <c r="F21" s="904">
        <v>10685.57026</v>
      </c>
      <c r="G21" s="908">
        <v>48492</v>
      </c>
      <c r="H21" s="908">
        <v>48477</v>
      </c>
      <c r="I21" s="908">
        <v>633</v>
      </c>
      <c r="J21" s="910">
        <v>18.57</v>
      </c>
      <c r="K21" s="901">
        <v>363.83361636000001</v>
      </c>
      <c r="L21" s="894"/>
      <c r="M21" s="894"/>
    </row>
    <row r="22" spans="1:13" ht="11.25" customHeight="1">
      <c r="A22" s="906">
        <v>1998</v>
      </c>
      <c r="B22" s="905">
        <v>19218.109</v>
      </c>
      <c r="C22" s="908">
        <v>8161.2205400000003</v>
      </c>
      <c r="D22" s="908">
        <v>28778.700339999999</v>
      </c>
      <c r="E22" s="908">
        <v>6097.07341</v>
      </c>
      <c r="F22" s="904">
        <v>12238.103289999999</v>
      </c>
      <c r="G22" s="908">
        <v>50017</v>
      </c>
      <c r="H22" s="908">
        <v>49476</v>
      </c>
      <c r="I22" s="908">
        <v>613</v>
      </c>
      <c r="J22" s="910">
        <v>12.52</v>
      </c>
      <c r="K22" s="901">
        <v>240.61072467999998</v>
      </c>
      <c r="L22" s="894"/>
      <c r="M22" s="894"/>
    </row>
    <row r="23" spans="1:13" ht="11.25" customHeight="1">
      <c r="A23" s="906">
        <v>1999</v>
      </c>
      <c r="B23" s="905">
        <v>16361.852000000001</v>
      </c>
      <c r="C23" s="908">
        <v>7334.9174000000003</v>
      </c>
      <c r="D23" s="908">
        <v>28460.643189999999</v>
      </c>
      <c r="E23" s="908">
        <v>8067.0852400000003</v>
      </c>
      <c r="F23" s="904">
        <v>7953.4978300000002</v>
      </c>
      <c r="G23" s="908">
        <v>52271</v>
      </c>
      <c r="H23" s="908">
        <v>50556</v>
      </c>
      <c r="I23" s="908">
        <v>704</v>
      </c>
      <c r="J23" s="910">
        <v>17.690000000000001</v>
      </c>
      <c r="K23" s="901">
        <v>289.44116187999998</v>
      </c>
      <c r="L23" s="894"/>
      <c r="M23" s="894"/>
    </row>
    <row r="24" spans="1:13" ht="11.25" customHeight="1">
      <c r="A24" s="906">
        <v>2000</v>
      </c>
      <c r="B24" s="905">
        <v>15608.2</v>
      </c>
      <c r="C24" s="908">
        <v>7162.8290699999998</v>
      </c>
      <c r="D24" s="908">
        <v>26366.625960000001</v>
      </c>
      <c r="E24" s="908">
        <v>11528</v>
      </c>
      <c r="F24" s="904">
        <v>10949.655030000002</v>
      </c>
      <c r="G24" s="908">
        <v>49716</v>
      </c>
      <c r="H24" s="908">
        <v>49999</v>
      </c>
      <c r="I24" s="908">
        <v>786</v>
      </c>
      <c r="J24" s="910">
        <v>28.53</v>
      </c>
      <c r="K24" s="901">
        <v>445.30194599999999</v>
      </c>
      <c r="L24" s="894"/>
      <c r="M24" s="894"/>
    </row>
    <row r="25" spans="1:13" ht="11.25" customHeight="1">
      <c r="A25" s="906">
        <v>2001</v>
      </c>
      <c r="B25" s="905">
        <v>15270.624</v>
      </c>
      <c r="C25" s="908">
        <v>7208.3801399999993</v>
      </c>
      <c r="D25" s="908">
        <v>25099.656490000001</v>
      </c>
      <c r="E25" s="908">
        <v>11364</v>
      </c>
      <c r="F25" s="904">
        <v>8632.6606299999985</v>
      </c>
      <c r="G25" s="908">
        <v>50310</v>
      </c>
      <c r="H25" s="908">
        <v>50143</v>
      </c>
      <c r="I25" s="908">
        <v>457</v>
      </c>
      <c r="J25" s="910">
        <v>24.09</v>
      </c>
      <c r="K25" s="901">
        <v>367.86933216</v>
      </c>
      <c r="L25" s="894"/>
      <c r="M25" s="894"/>
    </row>
    <row r="26" spans="1:13" ht="11.25" customHeight="1">
      <c r="A26" s="906">
        <v>2002</v>
      </c>
      <c r="B26" s="905">
        <v>13769.614</v>
      </c>
      <c r="C26" s="908">
        <v>7141.4963000000007</v>
      </c>
      <c r="D26" s="908">
        <v>25455.097990000002</v>
      </c>
      <c r="E26" s="908">
        <v>12215</v>
      </c>
      <c r="F26" s="904">
        <v>8619.2082900000023</v>
      </c>
      <c r="G26" s="908">
        <v>49962</v>
      </c>
      <c r="H26" s="908">
        <v>49987</v>
      </c>
      <c r="I26" s="908">
        <v>591</v>
      </c>
      <c r="J26" s="909">
        <v>23.87</v>
      </c>
      <c r="K26" s="901">
        <v>328.68068618000001</v>
      </c>
      <c r="L26" s="894"/>
      <c r="M26" s="894"/>
    </row>
    <row r="27" spans="1:13" ht="11.25" customHeight="1">
      <c r="A27" s="906">
        <v>2003</v>
      </c>
      <c r="B27" s="905">
        <v>13096.043</v>
      </c>
      <c r="C27" s="908">
        <v>6963.8421300000009</v>
      </c>
      <c r="D27" s="908">
        <v>24151.713609999999</v>
      </c>
      <c r="E27" s="908">
        <v>9690</v>
      </c>
      <c r="F27" s="904">
        <v>5634.5987400000013</v>
      </c>
      <c r="G27" s="908">
        <v>48267</v>
      </c>
      <c r="H27" s="908">
        <v>48284</v>
      </c>
      <c r="I27" s="908">
        <v>547</v>
      </c>
      <c r="J27" s="902">
        <v>28.88</v>
      </c>
      <c r="K27" s="901">
        <v>378.21372183999995</v>
      </c>
      <c r="L27" s="894"/>
      <c r="M27" s="894"/>
    </row>
    <row r="28" spans="1:13" ht="11.25" customHeight="1">
      <c r="A28" s="906">
        <v>2004</v>
      </c>
      <c r="B28" s="905">
        <v>14741.847</v>
      </c>
      <c r="C28" s="908">
        <v>7559.2657300000001</v>
      </c>
      <c r="D28" s="908">
        <v>22910.680349999999</v>
      </c>
      <c r="E28" s="908">
        <v>12195</v>
      </c>
      <c r="F28" s="904">
        <v>4006.7930800000031</v>
      </c>
      <c r="G28" s="908">
        <v>53400</v>
      </c>
      <c r="H28" s="908">
        <v>53180</v>
      </c>
      <c r="I28" s="908">
        <v>532</v>
      </c>
      <c r="J28" s="902">
        <v>39.35</v>
      </c>
      <c r="K28" s="901">
        <v>580.09167945000002</v>
      </c>
      <c r="L28" s="894"/>
      <c r="M28" s="894"/>
    </row>
    <row r="29" spans="1:13" ht="11.25" customHeight="1">
      <c r="A29" s="906">
        <v>2005</v>
      </c>
      <c r="B29" s="905">
        <v>16675.452000000001</v>
      </c>
      <c r="C29" s="908">
        <v>8213.7770700000001</v>
      </c>
      <c r="D29" s="908">
        <v>24371.85269</v>
      </c>
      <c r="E29" s="908">
        <v>10991</v>
      </c>
      <c r="F29" s="904">
        <v>5739.0817600000009</v>
      </c>
      <c r="G29" s="908">
        <v>54513</v>
      </c>
      <c r="H29" s="908">
        <v>54544</v>
      </c>
      <c r="I29" s="908">
        <v>767</v>
      </c>
      <c r="J29" s="902">
        <v>53.98</v>
      </c>
      <c r="K29" s="901">
        <v>900.14089896000007</v>
      </c>
      <c r="L29" s="894"/>
      <c r="M29" s="894"/>
    </row>
    <row r="30" spans="1:13" ht="11.25" customHeight="1">
      <c r="A30" s="906">
        <v>2006</v>
      </c>
      <c r="B30" s="905">
        <v>17925.87</v>
      </c>
      <c r="C30" s="903">
        <v>9354.8594599999997</v>
      </c>
      <c r="D30" s="903">
        <v>23255.814110000003</v>
      </c>
      <c r="E30" s="903">
        <v>10633</v>
      </c>
      <c r="F30" s="904">
        <v>6050.5435700000016</v>
      </c>
      <c r="G30" s="903">
        <v>55119</v>
      </c>
      <c r="H30" s="903">
        <v>55192</v>
      </c>
      <c r="I30" s="903">
        <v>728</v>
      </c>
      <c r="J30" s="902">
        <v>59.7</v>
      </c>
      <c r="K30" s="901">
        <v>1070.1744389999999</v>
      </c>
      <c r="L30" s="894"/>
      <c r="M30" s="894"/>
    </row>
    <row r="31" spans="1:13" ht="11.25" customHeight="1">
      <c r="A31" s="906">
        <v>2007</v>
      </c>
      <c r="B31" s="905">
        <v>19534.129000000001</v>
      </c>
      <c r="C31" s="903">
        <v>10707.702420000001</v>
      </c>
      <c r="D31" s="903">
        <v>22011.661549999997</v>
      </c>
      <c r="E31" s="903">
        <v>8769</v>
      </c>
      <c r="F31" s="904">
        <v>6258.4929699999993</v>
      </c>
      <c r="G31" s="903">
        <v>54764</v>
      </c>
      <c r="H31" s="903">
        <v>54952</v>
      </c>
      <c r="I31" s="903">
        <v>662</v>
      </c>
      <c r="J31" s="902">
        <v>62.48</v>
      </c>
      <c r="K31" s="901">
        <v>1220.4923799199998</v>
      </c>
      <c r="L31" s="894"/>
      <c r="M31" s="894"/>
    </row>
    <row r="32" spans="1:13" ht="11.25" customHeight="1">
      <c r="A32" s="906">
        <v>2008</v>
      </c>
      <c r="B32" s="905">
        <v>22039.547999999999</v>
      </c>
      <c r="C32" s="903">
        <v>10259.341669999998</v>
      </c>
      <c r="D32" s="903">
        <v>21315.969260000005</v>
      </c>
      <c r="E32" s="903">
        <v>6382</v>
      </c>
      <c r="F32" s="904">
        <v>6359.8589300000021</v>
      </c>
      <c r="G32" s="903">
        <v>53637</v>
      </c>
      <c r="H32" s="903">
        <v>53165</v>
      </c>
      <c r="I32" s="903">
        <v>473</v>
      </c>
      <c r="J32" s="907">
        <v>86.58</v>
      </c>
      <c r="K32" s="901">
        <v>1908.1840658399999</v>
      </c>
      <c r="L32" s="894"/>
      <c r="M32" s="894"/>
    </row>
    <row r="33" spans="1:13" ht="11.25" customHeight="1">
      <c r="A33" s="906">
        <v>2009</v>
      </c>
      <c r="B33" s="905">
        <v>22940.83</v>
      </c>
      <c r="C33" s="903">
        <v>7408.8615099999997</v>
      </c>
      <c r="D33" s="903">
        <v>23000</v>
      </c>
      <c r="E33" s="903">
        <v>5520</v>
      </c>
      <c r="F33" s="904">
        <v>6394.6915100000042</v>
      </c>
      <c r="G33" s="903">
        <v>52475</v>
      </c>
      <c r="H33" s="903">
        <v>52479</v>
      </c>
      <c r="I33" s="903">
        <v>519</v>
      </c>
      <c r="J33" s="902">
        <v>50.22</v>
      </c>
      <c r="K33" s="901">
        <v>1152.0884825999999</v>
      </c>
      <c r="L33" s="894"/>
      <c r="M33" s="894"/>
    </row>
    <row r="34" spans="1:13" ht="11.25" customHeight="1">
      <c r="A34" s="906">
        <v>2010</v>
      </c>
      <c r="B34" s="905">
        <v>24665.620999999999</v>
      </c>
      <c r="C34" s="903">
        <v>6525.0323099999996</v>
      </c>
      <c r="D34" s="903">
        <v>24000</v>
      </c>
      <c r="E34" s="903">
        <v>4278</v>
      </c>
      <c r="F34" s="904">
        <v>7831.6533099999942</v>
      </c>
      <c r="G34" s="903">
        <v>51637</v>
      </c>
      <c r="H34" s="903">
        <v>51678</v>
      </c>
      <c r="I34" s="903">
        <v>511</v>
      </c>
      <c r="J34" s="902">
        <v>68.09</v>
      </c>
      <c r="K34" s="901">
        <v>1679.4821338900001</v>
      </c>
      <c r="L34" s="894"/>
      <c r="M34" s="894"/>
    </row>
    <row r="35" spans="1:13" ht="11.25" customHeight="1">
      <c r="A35" s="906">
        <v>2011</v>
      </c>
      <c r="B35" s="905">
        <v>26276.322</v>
      </c>
      <c r="C35" s="903">
        <v>6997.0313800000013</v>
      </c>
      <c r="D35" s="903">
        <v>26050.20996</v>
      </c>
      <c r="E35" s="903">
        <v>3894</v>
      </c>
      <c r="F35" s="904">
        <v>7317.5633400000006</v>
      </c>
      <c r="G35" s="903">
        <v>55900</v>
      </c>
      <c r="H35" s="903">
        <v>55656</v>
      </c>
      <c r="I35" s="903">
        <v>473</v>
      </c>
      <c r="J35" s="902">
        <v>82.53</v>
      </c>
      <c r="K35" s="901">
        <v>2168.58485466</v>
      </c>
      <c r="L35" s="894"/>
      <c r="M35" s="894"/>
    </row>
    <row r="36" spans="1:13" ht="11.25" customHeight="1">
      <c r="A36" s="906">
        <v>2012</v>
      </c>
      <c r="B36" s="905">
        <v>30203.781999999999</v>
      </c>
      <c r="C36" s="903">
        <v>7805.0085999999992</v>
      </c>
      <c r="D36" s="903">
        <v>25118.207259999999</v>
      </c>
      <c r="E36" s="903">
        <v>4394</v>
      </c>
      <c r="F36" s="904">
        <v>8367.9978600000031</v>
      </c>
      <c r="G36" s="903">
        <v>59153</v>
      </c>
      <c r="H36" s="903">
        <v>58961</v>
      </c>
      <c r="I36" s="903">
        <v>692</v>
      </c>
      <c r="J36" s="902">
        <v>82.73</v>
      </c>
      <c r="K36" s="901">
        <v>2498.7588848600003</v>
      </c>
      <c r="L36" s="894"/>
      <c r="M36" s="894"/>
    </row>
    <row r="37" spans="1:13" ht="11.25" customHeight="1">
      <c r="A37" s="906">
        <v>2013</v>
      </c>
      <c r="B37" s="905">
        <v>35001.771999999997</v>
      </c>
      <c r="C37" s="903">
        <v>7601.347459999999</v>
      </c>
      <c r="D37" s="903">
        <v>23123.848570000002</v>
      </c>
      <c r="E37" s="903">
        <v>3111</v>
      </c>
      <c r="F37" s="904">
        <v>11492.968029999989</v>
      </c>
      <c r="G37" s="903">
        <v>57345</v>
      </c>
      <c r="H37" s="903">
        <v>56921</v>
      </c>
      <c r="I37" s="903">
        <v>669</v>
      </c>
      <c r="J37" s="902">
        <v>84.79</v>
      </c>
      <c r="K37" s="901">
        <v>2967.8002478799999</v>
      </c>
      <c r="L37" s="894"/>
      <c r="M37" s="894"/>
    </row>
    <row r="38" spans="1:13" ht="11.25" customHeight="1">
      <c r="A38" s="906">
        <v>2014</v>
      </c>
      <c r="B38" s="905">
        <v>40914.423000000003</v>
      </c>
      <c r="C38" s="903">
        <v>7661.9452899999997</v>
      </c>
      <c r="D38" s="903">
        <v>23425.476029999998</v>
      </c>
      <c r="E38" s="903">
        <v>3636</v>
      </c>
      <c r="F38" s="904">
        <v>15089.844320000004</v>
      </c>
      <c r="G38" s="903">
        <v>60548</v>
      </c>
      <c r="H38" s="903">
        <v>60677</v>
      </c>
      <c r="I38" s="903">
        <v>798</v>
      </c>
      <c r="J38" s="907">
        <v>79.040000000000006</v>
      </c>
      <c r="K38" s="901">
        <v>3233.8759939199999</v>
      </c>
      <c r="L38" s="894"/>
      <c r="M38" s="894"/>
    </row>
    <row r="39" spans="1:13" ht="11.25" customHeight="1">
      <c r="A39" s="906">
        <v>2015</v>
      </c>
      <c r="B39" s="905">
        <v>37136.294999999998</v>
      </c>
      <c r="C39" s="903">
        <v>7047.7650100000001</v>
      </c>
      <c r="D39" s="903">
        <v>22210.50675</v>
      </c>
      <c r="E39" s="903">
        <v>4963</v>
      </c>
      <c r="F39" s="904">
        <v>11808.566760000002</v>
      </c>
      <c r="G39" s="903">
        <v>59549</v>
      </c>
      <c r="H39" s="903">
        <v>59568</v>
      </c>
      <c r="I39" s="903">
        <v>660</v>
      </c>
      <c r="J39" s="907">
        <v>40.69</v>
      </c>
      <c r="K39" s="901">
        <v>1511.0758435499999</v>
      </c>
      <c r="L39" s="894"/>
      <c r="M39" s="894"/>
    </row>
    <row r="40" spans="1:13" ht="11.25" customHeight="1">
      <c r="A40" s="906">
        <v>2016</v>
      </c>
      <c r="B40" s="905">
        <v>30528.411</v>
      </c>
      <c r="C40" s="903">
        <v>7109.8590799999993</v>
      </c>
      <c r="D40" s="903">
        <v>27318.140249999997</v>
      </c>
      <c r="E40" s="903">
        <v>5873.4532300000001</v>
      </c>
      <c r="F40" s="904">
        <v>6347.863559999998</v>
      </c>
      <c r="G40" s="903">
        <v>64482</v>
      </c>
      <c r="H40" s="903">
        <v>64496</v>
      </c>
      <c r="I40" s="903">
        <v>719</v>
      </c>
      <c r="J40" s="902">
        <v>36.92</v>
      </c>
      <c r="K40" s="901">
        <v>1127.1089341200002</v>
      </c>
      <c r="L40" s="894"/>
      <c r="M40" s="894"/>
    </row>
    <row r="41" spans="1:13" ht="11.25" customHeight="1">
      <c r="A41" s="906">
        <v>2017</v>
      </c>
      <c r="B41" s="905">
        <v>34461.341999999997</v>
      </c>
      <c r="C41" s="903">
        <v>5762.70658</v>
      </c>
      <c r="D41" s="903">
        <v>26186.554430000004</v>
      </c>
      <c r="E41" s="903">
        <v>4967</v>
      </c>
      <c r="F41" s="904">
        <v>4066.6030099999916</v>
      </c>
      <c r="G41" s="903">
        <v>67311</v>
      </c>
      <c r="H41" s="903">
        <v>67526</v>
      </c>
      <c r="I41" s="903">
        <v>826</v>
      </c>
      <c r="J41" s="902">
        <v>44.24</v>
      </c>
      <c r="K41" s="901">
        <v>1524.5697700800001</v>
      </c>
      <c r="L41" s="894"/>
      <c r="M41" s="894"/>
    </row>
    <row r="42" spans="1:13" ht="12" customHeight="1">
      <c r="A42" s="900" t="s">
        <v>1067</v>
      </c>
      <c r="B42" s="899">
        <v>36800</v>
      </c>
      <c r="C42" s="897">
        <v>5400</v>
      </c>
      <c r="D42" s="897">
        <v>24300</v>
      </c>
      <c r="E42" s="897">
        <v>6200</v>
      </c>
      <c r="F42" s="898">
        <v>7700</v>
      </c>
      <c r="G42" s="897">
        <v>65000</v>
      </c>
      <c r="H42" s="897">
        <v>65200</v>
      </c>
      <c r="I42" s="897">
        <v>730</v>
      </c>
      <c r="J42" s="896">
        <v>57</v>
      </c>
      <c r="K42" s="895">
        <v>2097.6</v>
      </c>
      <c r="L42" s="894"/>
      <c r="M42" s="894"/>
    </row>
    <row r="43" spans="1:13">
      <c r="A43" s="890"/>
      <c r="B43" s="893"/>
      <c r="C43" s="892"/>
      <c r="D43" s="892"/>
      <c r="E43" s="892"/>
      <c r="F43" s="892"/>
      <c r="G43" s="892"/>
      <c r="H43" s="892"/>
      <c r="I43" s="892"/>
      <c r="J43" s="891"/>
      <c r="K43" s="890"/>
      <c r="L43" s="885"/>
      <c r="M43" s="885"/>
    </row>
    <row r="44" spans="1:13">
      <c r="A44" s="1197" t="s">
        <v>1077</v>
      </c>
      <c r="B44" s="1197"/>
      <c r="C44" s="1197"/>
      <c r="D44" s="1197"/>
      <c r="E44" s="1197"/>
      <c r="F44" s="1197"/>
      <c r="G44" s="1197"/>
      <c r="H44" s="1197"/>
      <c r="I44" s="1197"/>
      <c r="J44" s="1197"/>
      <c r="K44" s="1197"/>
      <c r="L44" s="885"/>
      <c r="M44" s="885"/>
    </row>
    <row r="45" spans="1:13">
      <c r="A45" s="1197" t="s">
        <v>1076</v>
      </c>
      <c r="B45" s="1197"/>
      <c r="C45" s="1197"/>
      <c r="D45" s="1197"/>
      <c r="E45" s="1197"/>
      <c r="F45" s="1197"/>
      <c r="G45" s="1197"/>
      <c r="H45" s="1197"/>
      <c r="I45" s="1197"/>
      <c r="J45" s="1197"/>
      <c r="K45" s="1197"/>
      <c r="L45" s="885"/>
      <c r="M45" s="885"/>
    </row>
    <row r="46" spans="1:13" ht="15" customHeight="1">
      <c r="A46" s="1196" t="s">
        <v>1075</v>
      </c>
      <c r="B46" s="1196"/>
      <c r="C46" s="1196"/>
      <c r="D46" s="1196"/>
      <c r="E46" s="1196"/>
      <c r="F46" s="1196"/>
      <c r="G46" s="1196"/>
      <c r="H46" s="1196"/>
      <c r="I46" s="1196"/>
      <c r="J46" s="1196"/>
      <c r="K46" s="1196"/>
      <c r="L46" s="889"/>
      <c r="M46" s="888"/>
    </row>
    <row r="47" spans="1:13">
      <c r="A47" s="1196" t="s">
        <v>1074</v>
      </c>
      <c r="B47" s="1198"/>
      <c r="C47" s="1198"/>
      <c r="D47" s="1198"/>
      <c r="E47" s="1198"/>
      <c r="F47" s="1198"/>
      <c r="G47" s="1198"/>
      <c r="H47" s="1198"/>
      <c r="I47" s="1198"/>
      <c r="J47" s="1198"/>
      <c r="K47" s="1198"/>
      <c r="L47" s="889"/>
      <c r="M47" s="888"/>
    </row>
    <row r="48" spans="1:13">
      <c r="A48" s="885"/>
      <c r="B48" s="885"/>
      <c r="C48" s="885"/>
      <c r="D48" s="885"/>
      <c r="E48" s="885"/>
      <c r="F48" s="885"/>
      <c r="G48" s="885"/>
      <c r="H48" s="885"/>
      <c r="I48" s="885"/>
      <c r="J48" s="887"/>
      <c r="K48" s="885"/>
      <c r="L48" s="885"/>
      <c r="M48" s="885"/>
    </row>
    <row r="49" spans="1:13">
      <c r="A49" s="885" t="s">
        <v>1073</v>
      </c>
      <c r="B49" s="885"/>
      <c r="C49" s="885"/>
      <c r="D49" s="885"/>
      <c r="E49" s="885"/>
      <c r="F49" s="885"/>
      <c r="G49" s="885"/>
      <c r="H49" s="885"/>
      <c r="I49" s="885"/>
      <c r="J49" s="886"/>
      <c r="K49" s="885"/>
      <c r="L49" s="885"/>
      <c r="M49" s="885"/>
    </row>
    <row r="50" spans="1:13">
      <c r="A50" s="882"/>
      <c r="B50" s="884"/>
      <c r="C50" s="882"/>
      <c r="D50" s="882"/>
      <c r="E50" s="882"/>
      <c r="F50" s="882"/>
      <c r="G50" s="882"/>
      <c r="H50" s="882"/>
      <c r="I50" s="882"/>
      <c r="J50" s="883"/>
      <c r="K50" s="882"/>
      <c r="L50" s="882"/>
      <c r="M50" s="882"/>
    </row>
  </sheetData>
  <mergeCells count="9">
    <mergeCell ref="A46:K46"/>
    <mergeCell ref="A45:K45"/>
    <mergeCell ref="A44:K44"/>
    <mergeCell ref="A47:K47"/>
    <mergeCell ref="B1:E1"/>
    <mergeCell ref="F1:I1"/>
    <mergeCell ref="B3:E3"/>
    <mergeCell ref="F3:I3"/>
    <mergeCell ref="A1:A3"/>
  </mergeCells>
  <printOptions horizontalCentered="1"/>
  <pageMargins left="0.7" right="0.7" top="1" bottom="1" header="0.5" footer="0.5"/>
  <pageSetup scale="76" orientation="portrait" r:id="rId1"/>
  <headerFooter scaleWithDoc="0" alignWithMargins="0">
    <oddHeader xml:space="preserve">&amp;C&amp;"-,Bold"&amp;10Table 17.1
Supply, Disposition, Price, and Value of Crude Oil in Utah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showGridLines="0" view="pageLayout" topLeftCell="A25" zoomScaleNormal="85" zoomScaleSheetLayoutView="100" workbookViewId="0">
      <selection sqref="A1:A3"/>
    </sheetView>
  </sheetViews>
  <sheetFormatPr defaultColWidth="8" defaultRowHeight="12.75"/>
  <cols>
    <col min="1" max="1" width="7.140625" style="894" customWidth="1"/>
    <col min="2" max="2" width="9.42578125" style="894" customWidth="1"/>
    <col min="3" max="3" width="8.42578125" style="894" customWidth="1"/>
    <col min="4" max="4" width="8.7109375" style="894" customWidth="1"/>
    <col min="5" max="5" width="7.7109375" style="894" bestFit="1" customWidth="1"/>
    <col min="6" max="6" width="5.42578125" style="894" bestFit="1" customWidth="1"/>
    <col min="7" max="7" width="8" style="894" bestFit="1" customWidth="1"/>
    <col min="8" max="8" width="6" style="894" bestFit="1" customWidth="1"/>
    <col min="9" max="9" width="6.42578125" style="894" bestFit="1" customWidth="1"/>
    <col min="10" max="10" width="14" style="894" customWidth="1"/>
    <col min="11" max="11" width="8.7109375" style="922" customWidth="1"/>
    <col min="12" max="12" width="5.85546875" style="922" bestFit="1" customWidth="1"/>
    <col min="13" max="13" width="0.42578125" style="894" customWidth="1"/>
    <col min="14" max="16384" width="8" style="894"/>
  </cols>
  <sheetData>
    <row r="1" spans="1:15" s="913" customFormat="1" ht="15" customHeight="1">
      <c r="A1" s="1216" t="s">
        <v>4</v>
      </c>
      <c r="B1" s="1219" t="s">
        <v>1115</v>
      </c>
      <c r="C1" s="1220"/>
      <c r="D1" s="1221"/>
      <c r="E1" s="1219" t="s">
        <v>1114</v>
      </c>
      <c r="F1" s="1220"/>
      <c r="G1" s="1220"/>
      <c r="H1" s="1220"/>
      <c r="I1" s="1221"/>
      <c r="J1" s="942" t="s">
        <v>1113</v>
      </c>
      <c r="K1" s="1219" t="s">
        <v>1112</v>
      </c>
      <c r="L1" s="1221"/>
      <c r="M1" s="937"/>
      <c r="N1" s="937"/>
      <c r="O1" s="937"/>
    </row>
    <row r="2" spans="1:15" s="913" customFormat="1" ht="53.25" customHeight="1">
      <c r="A2" s="1217"/>
      <c r="B2" s="939" t="s">
        <v>1111</v>
      </c>
      <c r="C2" s="918" t="s">
        <v>1083</v>
      </c>
      <c r="D2" s="941" t="s">
        <v>1110</v>
      </c>
      <c r="E2" s="919" t="s">
        <v>1109</v>
      </c>
      <c r="F2" s="918" t="s">
        <v>1108</v>
      </c>
      <c r="G2" s="918" t="s">
        <v>1107</v>
      </c>
      <c r="H2" s="918" t="s">
        <v>1106</v>
      </c>
      <c r="I2" s="940" t="s">
        <v>9</v>
      </c>
      <c r="J2" s="939" t="s">
        <v>1105</v>
      </c>
      <c r="K2" s="917" t="s">
        <v>1104</v>
      </c>
      <c r="L2" s="938" t="s">
        <v>1103</v>
      </c>
      <c r="M2" s="937"/>
      <c r="N2" s="937"/>
      <c r="O2" s="937"/>
    </row>
    <row r="3" spans="1:15" s="934" customFormat="1" ht="9" customHeight="1">
      <c r="A3" s="1218"/>
      <c r="B3" s="1208" t="s">
        <v>1080</v>
      </c>
      <c r="C3" s="1209"/>
      <c r="D3" s="1210"/>
      <c r="E3" s="1208" t="s">
        <v>1080</v>
      </c>
      <c r="F3" s="1211"/>
      <c r="G3" s="1211"/>
      <c r="H3" s="1211"/>
      <c r="I3" s="1212"/>
      <c r="J3" s="936" t="s">
        <v>1080</v>
      </c>
      <c r="K3" s="1213" t="s">
        <v>1102</v>
      </c>
      <c r="L3" s="1212"/>
      <c r="M3" s="935"/>
      <c r="N3" s="935"/>
      <c r="O3" s="935"/>
    </row>
    <row r="4" spans="1:15" ht="11.25" customHeight="1">
      <c r="A4" s="906">
        <v>1980</v>
      </c>
      <c r="B4" s="905">
        <v>45340</v>
      </c>
      <c r="C4" s="908">
        <v>3202</v>
      </c>
      <c r="D4" s="908">
        <v>6427</v>
      </c>
      <c r="E4" s="904">
        <v>15534</v>
      </c>
      <c r="F4" s="908">
        <v>2637</v>
      </c>
      <c r="G4" s="908">
        <v>8401</v>
      </c>
      <c r="H4" s="908">
        <v>9411</v>
      </c>
      <c r="I4" s="933">
        <v>35983</v>
      </c>
      <c r="J4" s="904">
        <v>22136</v>
      </c>
      <c r="K4" s="902">
        <v>1.27</v>
      </c>
      <c r="L4" s="929">
        <v>0.95</v>
      </c>
      <c r="M4" s="885"/>
      <c r="N4" s="885"/>
      <c r="O4" s="885"/>
    </row>
    <row r="5" spans="1:15" ht="11.25" customHeight="1">
      <c r="A5" s="906">
        <v>1981</v>
      </c>
      <c r="B5" s="905">
        <v>49622</v>
      </c>
      <c r="C5" s="908">
        <v>3376</v>
      </c>
      <c r="D5" s="908">
        <v>7401</v>
      </c>
      <c r="E5" s="904">
        <v>15548</v>
      </c>
      <c r="F5" s="908">
        <v>2424</v>
      </c>
      <c r="G5" s="908">
        <v>7098</v>
      </c>
      <c r="H5" s="908">
        <v>5742</v>
      </c>
      <c r="I5" s="930">
        <v>30812</v>
      </c>
      <c r="J5" s="904">
        <v>23630</v>
      </c>
      <c r="K5" s="902">
        <v>1.42</v>
      </c>
      <c r="L5" s="929">
        <v>1.1000000000000001</v>
      </c>
      <c r="M5" s="885"/>
      <c r="N5" s="885"/>
      <c r="O5" s="885"/>
    </row>
    <row r="6" spans="1:15" ht="11.25" customHeight="1">
      <c r="A6" s="906">
        <v>1982</v>
      </c>
      <c r="B6" s="905">
        <v>44011</v>
      </c>
      <c r="C6" s="908">
        <v>2979</v>
      </c>
      <c r="D6" s="908">
        <v>8933</v>
      </c>
      <c r="E6" s="904">
        <v>15793</v>
      </c>
      <c r="F6" s="908">
        <v>2801</v>
      </c>
      <c r="G6" s="908">
        <v>6438</v>
      </c>
      <c r="H6" s="908">
        <v>5531</v>
      </c>
      <c r="I6" s="930">
        <v>30563</v>
      </c>
      <c r="J6" s="904">
        <v>22119</v>
      </c>
      <c r="K6" s="902">
        <v>1.4</v>
      </c>
      <c r="L6" s="929">
        <v>1.06</v>
      </c>
      <c r="M6" s="885"/>
      <c r="N6" s="885"/>
      <c r="O6" s="885"/>
    </row>
    <row r="7" spans="1:15" ht="11.25" customHeight="1">
      <c r="A7" s="906">
        <v>1983</v>
      </c>
      <c r="B7" s="905">
        <v>47663</v>
      </c>
      <c r="C7" s="908">
        <v>3153</v>
      </c>
      <c r="D7" s="908">
        <v>6943</v>
      </c>
      <c r="E7" s="904">
        <v>15954</v>
      </c>
      <c r="F7" s="908">
        <v>3284</v>
      </c>
      <c r="G7" s="908">
        <v>6387</v>
      </c>
      <c r="H7" s="908">
        <v>6691</v>
      </c>
      <c r="I7" s="930">
        <v>32316</v>
      </c>
      <c r="J7" s="904">
        <v>25298</v>
      </c>
      <c r="K7" s="902">
        <v>1.1599999999999999</v>
      </c>
      <c r="L7" s="929">
        <v>1.01</v>
      </c>
      <c r="M7" s="885"/>
      <c r="N7" s="885"/>
      <c r="O7" s="885"/>
    </row>
    <row r="8" spans="1:15" ht="11.25" customHeight="1">
      <c r="A8" s="906">
        <v>1984</v>
      </c>
      <c r="B8" s="905">
        <v>48493</v>
      </c>
      <c r="C8" s="908">
        <v>2842</v>
      </c>
      <c r="D8" s="908">
        <v>8215</v>
      </c>
      <c r="E8" s="904">
        <v>16151</v>
      </c>
      <c r="F8" s="908">
        <v>3413</v>
      </c>
      <c r="G8" s="908">
        <v>6107</v>
      </c>
      <c r="H8" s="908">
        <v>6430</v>
      </c>
      <c r="I8" s="930">
        <v>32101</v>
      </c>
      <c r="J8" s="904">
        <v>24121</v>
      </c>
      <c r="K8" s="902">
        <v>1.1399999999999999</v>
      </c>
      <c r="L8" s="929">
        <v>1</v>
      </c>
      <c r="M8" s="885"/>
      <c r="N8" s="885"/>
      <c r="O8" s="885"/>
    </row>
    <row r="9" spans="1:15" ht="11.25" customHeight="1">
      <c r="A9" s="906">
        <v>1985</v>
      </c>
      <c r="B9" s="905">
        <v>50188</v>
      </c>
      <c r="C9" s="908">
        <v>2989</v>
      </c>
      <c r="D9" s="908">
        <v>8030</v>
      </c>
      <c r="E9" s="904">
        <v>16240</v>
      </c>
      <c r="F9" s="908">
        <v>3808</v>
      </c>
      <c r="G9" s="908">
        <v>5715</v>
      </c>
      <c r="H9" s="908">
        <v>6046</v>
      </c>
      <c r="I9" s="930">
        <v>31809</v>
      </c>
      <c r="J9" s="904">
        <v>23365</v>
      </c>
      <c r="K9" s="902">
        <v>1.1399999999999999</v>
      </c>
      <c r="L9" s="929">
        <v>0.97</v>
      </c>
      <c r="M9" s="885"/>
      <c r="N9" s="885"/>
      <c r="O9" s="885"/>
    </row>
    <row r="10" spans="1:15" ht="11.25" customHeight="1">
      <c r="A10" s="906">
        <v>1986</v>
      </c>
      <c r="B10" s="905">
        <v>51822</v>
      </c>
      <c r="C10" s="908">
        <v>2803</v>
      </c>
      <c r="D10" s="908">
        <v>8766</v>
      </c>
      <c r="E10" s="904">
        <v>17541</v>
      </c>
      <c r="F10" s="908">
        <v>4335</v>
      </c>
      <c r="G10" s="908">
        <v>6978</v>
      </c>
      <c r="H10" s="908">
        <v>5552</v>
      </c>
      <c r="I10" s="930">
        <v>34406</v>
      </c>
      <c r="J10" s="904">
        <v>20027</v>
      </c>
      <c r="K10" s="902">
        <v>0.86</v>
      </c>
      <c r="L10" s="929">
        <v>0.82</v>
      </c>
      <c r="M10" s="885"/>
      <c r="N10" s="885"/>
      <c r="O10" s="885"/>
    </row>
    <row r="11" spans="1:15" ht="11.25" customHeight="1">
      <c r="A11" s="906">
        <v>1987</v>
      </c>
      <c r="B11" s="905">
        <v>51519</v>
      </c>
      <c r="C11" s="908">
        <v>2661</v>
      </c>
      <c r="D11" s="908">
        <v>8695</v>
      </c>
      <c r="E11" s="904">
        <v>17623</v>
      </c>
      <c r="F11" s="908">
        <v>4969</v>
      </c>
      <c r="G11" s="908">
        <v>6507</v>
      </c>
      <c r="H11" s="908">
        <v>6073</v>
      </c>
      <c r="I11" s="930">
        <v>35172</v>
      </c>
      <c r="J11" s="904">
        <v>20359</v>
      </c>
      <c r="K11" s="902">
        <v>0.92</v>
      </c>
      <c r="L11" s="929">
        <v>0.88</v>
      </c>
      <c r="M11" s="885"/>
      <c r="N11" s="885"/>
      <c r="O11" s="885"/>
    </row>
    <row r="12" spans="1:15" ht="11.25" customHeight="1">
      <c r="A12" s="906">
        <v>1988</v>
      </c>
      <c r="B12" s="905">
        <v>57354</v>
      </c>
      <c r="C12" s="908">
        <v>2306</v>
      </c>
      <c r="D12" s="908">
        <v>8926</v>
      </c>
      <c r="E12" s="904">
        <v>18148</v>
      </c>
      <c r="F12" s="908">
        <v>4977</v>
      </c>
      <c r="G12" s="908">
        <v>7060</v>
      </c>
      <c r="H12" s="908">
        <v>5786</v>
      </c>
      <c r="I12" s="930">
        <v>35971</v>
      </c>
      <c r="J12" s="904">
        <v>22031</v>
      </c>
      <c r="K12" s="902">
        <v>0.95</v>
      </c>
      <c r="L12" s="929">
        <v>0.89</v>
      </c>
      <c r="M12" s="885"/>
      <c r="N12" s="885"/>
      <c r="O12" s="885"/>
    </row>
    <row r="13" spans="1:15" ht="11.25" customHeight="1">
      <c r="A13" s="906">
        <v>1989</v>
      </c>
      <c r="B13" s="905">
        <v>55184</v>
      </c>
      <c r="C13" s="908">
        <v>2685</v>
      </c>
      <c r="D13" s="908">
        <v>9550</v>
      </c>
      <c r="E13" s="904">
        <v>17311</v>
      </c>
      <c r="F13" s="908">
        <v>5095</v>
      </c>
      <c r="G13" s="908">
        <v>5917</v>
      </c>
      <c r="H13" s="908">
        <v>6371</v>
      </c>
      <c r="I13" s="930">
        <v>34694</v>
      </c>
      <c r="J13" s="904">
        <v>21409</v>
      </c>
      <c r="K13" s="902">
        <v>1.02</v>
      </c>
      <c r="L13" s="929">
        <v>0.99</v>
      </c>
      <c r="M13" s="885"/>
      <c r="N13" s="885"/>
      <c r="O13" s="885"/>
    </row>
    <row r="14" spans="1:15" ht="11.25" customHeight="1">
      <c r="A14" s="906">
        <v>1990</v>
      </c>
      <c r="B14" s="905">
        <v>57349</v>
      </c>
      <c r="C14" s="908">
        <v>3000</v>
      </c>
      <c r="D14" s="908">
        <v>10647</v>
      </c>
      <c r="E14" s="904">
        <v>16724</v>
      </c>
      <c r="F14" s="908">
        <v>5281</v>
      </c>
      <c r="G14" s="908">
        <v>7162</v>
      </c>
      <c r="H14" s="908">
        <v>5915</v>
      </c>
      <c r="I14" s="930">
        <v>35082</v>
      </c>
      <c r="J14" s="904">
        <v>21419</v>
      </c>
      <c r="K14" s="902">
        <v>1.1200000000000001</v>
      </c>
      <c r="L14" s="929">
        <v>1.17</v>
      </c>
      <c r="M14" s="885"/>
      <c r="N14" s="885"/>
      <c r="O14" s="885"/>
    </row>
    <row r="15" spans="1:15" ht="11.25" customHeight="1">
      <c r="A15" s="906">
        <v>1991</v>
      </c>
      <c r="B15" s="905">
        <v>57446</v>
      </c>
      <c r="C15" s="908">
        <v>2758</v>
      </c>
      <c r="D15" s="908">
        <v>11459</v>
      </c>
      <c r="E15" s="904">
        <v>17395</v>
      </c>
      <c r="F15" s="908">
        <v>5917</v>
      </c>
      <c r="G15" s="908">
        <v>7038</v>
      </c>
      <c r="H15" s="908">
        <v>6583</v>
      </c>
      <c r="I15" s="930">
        <v>36933</v>
      </c>
      <c r="J15" s="904">
        <v>21918</v>
      </c>
      <c r="K15" s="902">
        <v>1.0900000000000001</v>
      </c>
      <c r="L15" s="929">
        <v>1.0900000000000001</v>
      </c>
      <c r="M15" s="885"/>
      <c r="N15" s="885"/>
      <c r="O15" s="885"/>
    </row>
    <row r="16" spans="1:15" ht="11.25" customHeight="1">
      <c r="A16" s="906">
        <v>1992</v>
      </c>
      <c r="B16" s="905">
        <v>57786</v>
      </c>
      <c r="C16" s="908">
        <v>2746</v>
      </c>
      <c r="D16" s="908">
        <v>10534</v>
      </c>
      <c r="E16" s="904">
        <v>17905</v>
      </c>
      <c r="F16" s="908">
        <v>5607</v>
      </c>
      <c r="G16" s="908">
        <v>7286</v>
      </c>
      <c r="H16" s="908">
        <v>5726</v>
      </c>
      <c r="I16" s="930">
        <v>36524</v>
      </c>
      <c r="J16" s="904">
        <v>21087</v>
      </c>
      <c r="K16" s="902">
        <v>1.1000000000000001</v>
      </c>
      <c r="L16" s="929">
        <v>1.07</v>
      </c>
      <c r="M16" s="885"/>
      <c r="N16" s="885"/>
      <c r="O16" s="885"/>
    </row>
    <row r="17" spans="1:15" ht="11.25" customHeight="1">
      <c r="A17" s="906">
        <v>1993</v>
      </c>
      <c r="B17" s="905">
        <v>57503</v>
      </c>
      <c r="C17" s="908">
        <v>2840</v>
      </c>
      <c r="D17" s="908">
        <v>10707</v>
      </c>
      <c r="E17" s="904">
        <v>18837</v>
      </c>
      <c r="F17" s="908">
        <v>5518</v>
      </c>
      <c r="G17" s="908">
        <v>7422</v>
      </c>
      <c r="H17" s="908">
        <v>5645</v>
      </c>
      <c r="I17" s="930">
        <v>37422</v>
      </c>
      <c r="J17" s="904">
        <v>19539</v>
      </c>
      <c r="K17" s="902">
        <v>1.07</v>
      </c>
      <c r="L17" s="929">
        <v>1.06</v>
      </c>
      <c r="M17" s="885"/>
      <c r="N17" s="885"/>
      <c r="O17" s="885"/>
    </row>
    <row r="18" spans="1:15" ht="11.25" customHeight="1">
      <c r="A18" s="906">
        <v>1994</v>
      </c>
      <c r="B18" s="905">
        <v>59458</v>
      </c>
      <c r="C18" s="908">
        <v>3173</v>
      </c>
      <c r="D18" s="908">
        <v>11555</v>
      </c>
      <c r="E18" s="904">
        <v>19433</v>
      </c>
      <c r="F18" s="908">
        <v>5270</v>
      </c>
      <c r="G18" s="908">
        <v>7653</v>
      </c>
      <c r="H18" s="908">
        <v>5919</v>
      </c>
      <c r="I18" s="930">
        <v>38275</v>
      </c>
      <c r="J18" s="904">
        <v>21326</v>
      </c>
      <c r="K18" s="902">
        <v>1.07</v>
      </c>
      <c r="L18" s="929">
        <v>1.04</v>
      </c>
      <c r="M18" s="885"/>
      <c r="N18" s="885"/>
      <c r="O18" s="885"/>
    </row>
    <row r="19" spans="1:15" ht="11.25" customHeight="1">
      <c r="A19" s="906">
        <v>1995</v>
      </c>
      <c r="B19" s="905">
        <v>57974</v>
      </c>
      <c r="C19" s="908">
        <v>2907</v>
      </c>
      <c r="D19" s="908">
        <v>12289</v>
      </c>
      <c r="E19" s="904">
        <v>20771</v>
      </c>
      <c r="F19" s="908">
        <v>5658</v>
      </c>
      <c r="G19" s="908">
        <v>8469</v>
      </c>
      <c r="H19" s="908">
        <v>6820</v>
      </c>
      <c r="I19" s="930">
        <v>41718</v>
      </c>
      <c r="J19" s="904">
        <v>20512</v>
      </c>
      <c r="K19" s="902">
        <v>1.1000000000000001</v>
      </c>
      <c r="L19" s="929">
        <v>1.157</v>
      </c>
      <c r="M19" s="885"/>
      <c r="N19" s="885"/>
      <c r="O19" s="885"/>
    </row>
    <row r="20" spans="1:15" ht="11.25" customHeight="1">
      <c r="A20" s="906">
        <v>1996</v>
      </c>
      <c r="B20" s="905">
        <v>58852</v>
      </c>
      <c r="C20" s="908">
        <v>3253</v>
      </c>
      <c r="D20" s="908">
        <v>12692</v>
      </c>
      <c r="E20" s="904">
        <v>21170</v>
      </c>
      <c r="F20" s="908">
        <v>6303</v>
      </c>
      <c r="G20" s="908">
        <v>8746</v>
      </c>
      <c r="H20" s="908">
        <v>8409</v>
      </c>
      <c r="I20" s="930">
        <v>44628</v>
      </c>
      <c r="J20" s="904">
        <v>20512</v>
      </c>
      <c r="K20" s="902">
        <v>1.21</v>
      </c>
      <c r="L20" s="929">
        <v>1.2849999999999999</v>
      </c>
      <c r="M20" s="885"/>
      <c r="N20" s="885"/>
      <c r="O20" s="885"/>
    </row>
    <row r="21" spans="1:15" ht="11.25" customHeight="1">
      <c r="A21" s="906">
        <v>1997</v>
      </c>
      <c r="B21" s="905">
        <v>58677</v>
      </c>
      <c r="C21" s="908">
        <v>2640</v>
      </c>
      <c r="D21" s="908">
        <v>12949</v>
      </c>
      <c r="E21" s="904">
        <v>22024</v>
      </c>
      <c r="F21" s="908">
        <v>6279</v>
      </c>
      <c r="G21" s="908">
        <v>9976</v>
      </c>
      <c r="H21" s="908">
        <v>6250</v>
      </c>
      <c r="I21" s="930">
        <v>44529</v>
      </c>
      <c r="J21" s="904">
        <v>22444</v>
      </c>
      <c r="K21" s="902">
        <v>1.26</v>
      </c>
      <c r="L21" s="929">
        <v>1.2589999999999999</v>
      </c>
      <c r="M21" s="885"/>
      <c r="N21" s="885"/>
      <c r="O21" s="885"/>
    </row>
    <row r="22" spans="1:15" ht="11.25" customHeight="1">
      <c r="A22" s="906">
        <v>1998</v>
      </c>
      <c r="B22" s="905">
        <v>62012</v>
      </c>
      <c r="C22" s="908">
        <v>2908</v>
      </c>
      <c r="D22" s="908">
        <v>12842</v>
      </c>
      <c r="E22" s="904">
        <v>22735</v>
      </c>
      <c r="F22" s="908">
        <v>6379</v>
      </c>
      <c r="G22" s="908">
        <v>10398</v>
      </c>
      <c r="H22" s="908">
        <v>5940</v>
      </c>
      <c r="I22" s="930">
        <v>45452</v>
      </c>
      <c r="J22" s="904">
        <v>22474</v>
      </c>
      <c r="K22" s="902">
        <v>1.08</v>
      </c>
      <c r="L22" s="929">
        <v>1.0900000000000001</v>
      </c>
      <c r="M22" s="885"/>
      <c r="N22" s="885"/>
      <c r="O22" s="885"/>
    </row>
    <row r="23" spans="1:15" ht="11.25" customHeight="1">
      <c r="A23" s="906">
        <v>1999</v>
      </c>
      <c r="B23" s="905">
        <v>58201</v>
      </c>
      <c r="C23" s="908">
        <v>2780</v>
      </c>
      <c r="D23" s="908">
        <v>14509</v>
      </c>
      <c r="E23" s="904">
        <v>23141</v>
      </c>
      <c r="F23" s="908">
        <v>7443</v>
      </c>
      <c r="G23" s="908">
        <v>9793</v>
      </c>
      <c r="H23" s="908">
        <v>6429</v>
      </c>
      <c r="I23" s="930">
        <v>46806</v>
      </c>
      <c r="J23" s="904">
        <v>22887</v>
      </c>
      <c r="K23" s="902">
        <v>1.22</v>
      </c>
      <c r="L23" s="929">
        <v>1.1759999999999999</v>
      </c>
      <c r="M23" s="885"/>
      <c r="N23" s="885"/>
      <c r="O23" s="885"/>
    </row>
    <row r="24" spans="1:15" ht="11.25" customHeight="1">
      <c r="A24" s="906">
        <v>2000</v>
      </c>
      <c r="B24" s="905">
        <v>59125</v>
      </c>
      <c r="C24" s="908">
        <v>2426</v>
      </c>
      <c r="D24" s="908">
        <v>14568</v>
      </c>
      <c r="E24" s="904">
        <v>23895</v>
      </c>
      <c r="F24" s="908">
        <v>7701</v>
      </c>
      <c r="G24" s="908">
        <v>10629</v>
      </c>
      <c r="H24" s="908">
        <v>6954</v>
      </c>
      <c r="I24" s="930">
        <v>49179</v>
      </c>
      <c r="J24" s="904">
        <v>22811</v>
      </c>
      <c r="K24" s="902">
        <v>1.48</v>
      </c>
      <c r="L24" s="929">
        <v>1.5269999999999999</v>
      </c>
      <c r="M24" s="885"/>
      <c r="N24" s="885"/>
      <c r="O24" s="885"/>
    </row>
    <row r="25" spans="1:15" ht="11.25" customHeight="1">
      <c r="A25" s="906">
        <v>2001</v>
      </c>
      <c r="B25" s="905">
        <v>59094</v>
      </c>
      <c r="C25" s="908">
        <v>2306</v>
      </c>
      <c r="D25" s="908">
        <v>15764</v>
      </c>
      <c r="E25" s="904">
        <v>22993</v>
      </c>
      <c r="F25" s="908">
        <v>6880</v>
      </c>
      <c r="G25" s="908">
        <v>11236</v>
      </c>
      <c r="H25" s="908">
        <v>6904</v>
      </c>
      <c r="I25" s="930">
        <v>48013</v>
      </c>
      <c r="J25" s="904">
        <v>23937</v>
      </c>
      <c r="K25" s="902">
        <v>1.411</v>
      </c>
      <c r="L25" s="929">
        <v>1.4490000000000001</v>
      </c>
      <c r="M25" s="885"/>
      <c r="N25" s="885"/>
      <c r="O25" s="885"/>
    </row>
    <row r="26" spans="1:15" ht="11.25" customHeight="1">
      <c r="A26" s="906">
        <v>2002</v>
      </c>
      <c r="B26" s="932">
        <v>59514</v>
      </c>
      <c r="C26" s="908">
        <v>2739</v>
      </c>
      <c r="D26" s="908">
        <v>16848</v>
      </c>
      <c r="E26" s="932">
        <v>24158</v>
      </c>
      <c r="F26" s="908">
        <v>6416</v>
      </c>
      <c r="G26" s="908">
        <v>11482</v>
      </c>
      <c r="H26" s="908">
        <v>5394</v>
      </c>
      <c r="I26" s="930">
        <v>47450</v>
      </c>
      <c r="J26" s="904">
        <v>24082</v>
      </c>
      <c r="K26" s="902">
        <v>1.323</v>
      </c>
      <c r="L26" s="929">
        <v>1.343</v>
      </c>
      <c r="M26" s="885"/>
      <c r="N26" s="885"/>
      <c r="O26" s="885"/>
    </row>
    <row r="27" spans="1:15" ht="11.25" customHeight="1">
      <c r="A27" s="906">
        <v>2003</v>
      </c>
      <c r="B27" s="904">
        <v>57511</v>
      </c>
      <c r="C27" s="908">
        <v>2846</v>
      </c>
      <c r="D27" s="908">
        <v>16515</v>
      </c>
      <c r="E27" s="904">
        <v>24325</v>
      </c>
      <c r="F27" s="908">
        <v>6758</v>
      </c>
      <c r="G27" s="908">
        <v>12082</v>
      </c>
      <c r="H27" s="908">
        <v>6917</v>
      </c>
      <c r="I27" s="930">
        <v>50082</v>
      </c>
      <c r="J27" s="904">
        <v>22729</v>
      </c>
      <c r="K27" s="902">
        <v>1.56</v>
      </c>
      <c r="L27" s="929">
        <v>1.5349999999999999</v>
      </c>
      <c r="M27" s="885"/>
      <c r="N27" s="885"/>
      <c r="O27" s="885"/>
    </row>
    <row r="28" spans="1:15" ht="11.25" customHeight="1">
      <c r="A28" s="906">
        <v>2004</v>
      </c>
      <c r="B28" s="904">
        <v>63071</v>
      </c>
      <c r="C28" s="908">
        <v>2599</v>
      </c>
      <c r="D28" s="908">
        <v>18486</v>
      </c>
      <c r="E28" s="904">
        <v>24744</v>
      </c>
      <c r="F28" s="908">
        <v>7137</v>
      </c>
      <c r="G28" s="908">
        <v>12264</v>
      </c>
      <c r="H28" s="908">
        <v>6289</v>
      </c>
      <c r="I28" s="930">
        <v>50434</v>
      </c>
      <c r="J28" s="904">
        <v>24475</v>
      </c>
      <c r="K28" s="902">
        <v>1.8240000000000001</v>
      </c>
      <c r="L28" s="929">
        <v>1.8660000000000001</v>
      </c>
      <c r="M28" s="885"/>
      <c r="N28" s="885"/>
      <c r="O28" s="885"/>
    </row>
    <row r="29" spans="1:15" ht="11.25" customHeight="1">
      <c r="A29" s="906">
        <v>2005</v>
      </c>
      <c r="B29" s="904">
        <v>63487</v>
      </c>
      <c r="C29" s="908">
        <v>2806</v>
      </c>
      <c r="D29" s="908">
        <v>20258</v>
      </c>
      <c r="E29" s="904">
        <v>24677</v>
      </c>
      <c r="F29" s="908">
        <v>7394</v>
      </c>
      <c r="G29" s="908">
        <v>13717</v>
      </c>
      <c r="H29" s="908">
        <v>7015</v>
      </c>
      <c r="I29" s="930">
        <v>52803</v>
      </c>
      <c r="J29" s="904">
        <v>24482</v>
      </c>
      <c r="K29" s="902">
        <v>2.2010000000000001</v>
      </c>
      <c r="L29" s="929">
        <v>2.4470000000000001</v>
      </c>
      <c r="M29" s="885"/>
      <c r="N29" s="885"/>
      <c r="O29" s="885"/>
    </row>
    <row r="30" spans="1:15" ht="11.25" customHeight="1">
      <c r="A30" s="906">
        <v>2006</v>
      </c>
      <c r="B30" s="904">
        <v>64806</v>
      </c>
      <c r="C30" s="908">
        <v>2587</v>
      </c>
      <c r="D30" s="908">
        <v>18976</v>
      </c>
      <c r="E30" s="904">
        <v>25312</v>
      </c>
      <c r="F30" s="908">
        <v>7560</v>
      </c>
      <c r="G30" s="908">
        <v>17292</v>
      </c>
      <c r="H30" s="908">
        <v>6699</v>
      </c>
      <c r="I30" s="930">
        <v>56863</v>
      </c>
      <c r="J30" s="904">
        <v>23321</v>
      </c>
      <c r="K30" s="902">
        <v>2.5019999999999998</v>
      </c>
      <c r="L30" s="929">
        <v>2.8</v>
      </c>
      <c r="M30" s="885"/>
      <c r="N30" s="885"/>
      <c r="O30" s="885"/>
    </row>
    <row r="31" spans="1:15" ht="11.25" customHeight="1">
      <c r="A31" s="906">
        <v>2007</v>
      </c>
      <c r="B31" s="904">
        <v>66443</v>
      </c>
      <c r="C31" s="908">
        <v>2924</v>
      </c>
      <c r="D31" s="908">
        <v>15991</v>
      </c>
      <c r="E31" s="904">
        <v>26054</v>
      </c>
      <c r="F31" s="908">
        <v>7085</v>
      </c>
      <c r="G31" s="908">
        <v>15946</v>
      </c>
      <c r="H31" s="908">
        <v>6465</v>
      </c>
      <c r="I31" s="930">
        <v>55550</v>
      </c>
      <c r="J31" s="904">
        <v>22851</v>
      </c>
      <c r="K31" s="902">
        <v>2.73</v>
      </c>
      <c r="L31" s="929">
        <v>2.9809999999999999</v>
      </c>
      <c r="M31" s="885"/>
      <c r="N31" s="885"/>
      <c r="O31" s="885"/>
    </row>
    <row r="32" spans="1:15" ht="11.25" customHeight="1">
      <c r="A32" s="906">
        <v>2008</v>
      </c>
      <c r="B32" s="904">
        <v>65178</v>
      </c>
      <c r="C32" s="908">
        <v>2513</v>
      </c>
      <c r="D32" s="908">
        <v>14854</v>
      </c>
      <c r="E32" s="904">
        <v>25051</v>
      </c>
      <c r="F32" s="908">
        <v>6509</v>
      </c>
      <c r="G32" s="908">
        <v>14138</v>
      </c>
      <c r="H32" s="908">
        <v>6415</v>
      </c>
      <c r="I32" s="930">
        <v>52113</v>
      </c>
      <c r="J32" s="931">
        <v>21618.596000000001</v>
      </c>
      <c r="K32" s="902">
        <v>3.22</v>
      </c>
      <c r="L32" s="929">
        <v>3.7930000000000001</v>
      </c>
      <c r="M32" s="885"/>
      <c r="N32" s="885"/>
      <c r="O32" s="885"/>
    </row>
    <row r="33" spans="1:15" ht="11.25" customHeight="1">
      <c r="A33" s="906">
        <v>2009</v>
      </c>
      <c r="B33" s="904">
        <v>64752</v>
      </c>
      <c r="C33" s="908">
        <v>2715</v>
      </c>
      <c r="D33" s="908">
        <v>13138</v>
      </c>
      <c r="E33" s="904">
        <v>25324</v>
      </c>
      <c r="F33" s="908">
        <v>5751</v>
      </c>
      <c r="G33" s="908">
        <v>12852</v>
      </c>
      <c r="H33" s="908">
        <v>5854</v>
      </c>
      <c r="I33" s="930">
        <v>49781</v>
      </c>
      <c r="J33" s="904">
        <v>21043</v>
      </c>
      <c r="K33" s="902">
        <v>2.23</v>
      </c>
      <c r="L33" s="929">
        <v>2.476</v>
      </c>
      <c r="M33" s="885"/>
      <c r="N33" s="885"/>
      <c r="O33" s="885"/>
    </row>
    <row r="34" spans="1:15" ht="11.25" customHeight="1">
      <c r="A34" s="906">
        <v>2010</v>
      </c>
      <c r="B34" s="904">
        <v>62310</v>
      </c>
      <c r="C34" s="908">
        <v>2665</v>
      </c>
      <c r="D34" s="908">
        <v>12307</v>
      </c>
      <c r="E34" s="904">
        <v>24761</v>
      </c>
      <c r="F34" s="908">
        <v>5875</v>
      </c>
      <c r="G34" s="908">
        <v>12707</v>
      </c>
      <c r="H34" s="908">
        <v>6330</v>
      </c>
      <c r="I34" s="930">
        <v>49673</v>
      </c>
      <c r="J34" s="904">
        <v>21489.964</v>
      </c>
      <c r="K34" s="902">
        <v>2.819</v>
      </c>
      <c r="L34" s="929">
        <v>3.0259999999999998</v>
      </c>
      <c r="M34" s="885"/>
      <c r="N34" s="885"/>
      <c r="O34" s="885"/>
    </row>
    <row r="35" spans="1:15" ht="11.25" customHeight="1">
      <c r="A35" s="906">
        <v>2011</v>
      </c>
      <c r="B35" s="904">
        <v>65369</v>
      </c>
      <c r="C35" s="908">
        <v>2689</v>
      </c>
      <c r="D35" s="908">
        <v>11383</v>
      </c>
      <c r="E35" s="904">
        <v>25568</v>
      </c>
      <c r="F35" s="908">
        <v>5767</v>
      </c>
      <c r="G35" s="908">
        <v>15448</v>
      </c>
      <c r="H35" s="908">
        <v>6746</v>
      </c>
      <c r="I35" s="930">
        <v>53529</v>
      </c>
      <c r="J35" s="904">
        <v>23058</v>
      </c>
      <c r="K35" s="902">
        <v>3.4430000000000001</v>
      </c>
      <c r="L35" s="929">
        <v>3.867</v>
      </c>
      <c r="M35" s="885"/>
      <c r="N35" s="885"/>
      <c r="O35" s="885"/>
    </row>
    <row r="36" spans="1:15" ht="11.25" customHeight="1">
      <c r="A36" s="906">
        <v>2012</v>
      </c>
      <c r="B36" s="904">
        <v>70456</v>
      </c>
      <c r="C36" s="908">
        <v>2860</v>
      </c>
      <c r="D36" s="908">
        <v>13316</v>
      </c>
      <c r="E36" s="904">
        <v>25228</v>
      </c>
      <c r="F36" s="908">
        <v>5572</v>
      </c>
      <c r="G36" s="908">
        <v>14776</v>
      </c>
      <c r="H36" s="908">
        <v>6688</v>
      </c>
      <c r="I36" s="930">
        <v>52264</v>
      </c>
      <c r="J36" s="904">
        <v>26695</v>
      </c>
      <c r="K36" s="902">
        <v>3.59</v>
      </c>
      <c r="L36" s="929">
        <v>3.9820000000000002</v>
      </c>
      <c r="M36" s="885"/>
      <c r="N36" s="885"/>
      <c r="O36" s="885"/>
    </row>
    <row r="37" spans="1:15" ht="11.25" customHeight="1">
      <c r="A37" s="906">
        <v>2013</v>
      </c>
      <c r="B37" s="904">
        <v>67892</v>
      </c>
      <c r="C37" s="908">
        <v>3077</v>
      </c>
      <c r="D37" s="908">
        <v>15204</v>
      </c>
      <c r="E37" s="904">
        <v>26085</v>
      </c>
      <c r="F37" s="908">
        <v>6399</v>
      </c>
      <c r="G37" s="908">
        <v>15317</v>
      </c>
      <c r="H37" s="908">
        <v>6355</v>
      </c>
      <c r="I37" s="930">
        <v>54156</v>
      </c>
      <c r="J37" s="904">
        <v>26654</v>
      </c>
      <c r="K37" s="902">
        <v>3.45</v>
      </c>
      <c r="L37" s="929">
        <v>3.8759999999999999</v>
      </c>
      <c r="M37" s="885"/>
      <c r="N37" s="885"/>
      <c r="O37" s="885"/>
    </row>
    <row r="38" spans="1:15" ht="11.25" customHeight="1">
      <c r="A38" s="906">
        <v>2014</v>
      </c>
      <c r="B38" s="904">
        <v>70931</v>
      </c>
      <c r="C38" s="908">
        <v>2676</v>
      </c>
      <c r="D38" s="908">
        <v>13853</v>
      </c>
      <c r="E38" s="904">
        <v>26469</v>
      </c>
      <c r="F38" s="908">
        <v>5716</v>
      </c>
      <c r="G38" s="908">
        <v>15169</v>
      </c>
      <c r="H38" s="908">
        <v>6260</v>
      </c>
      <c r="I38" s="930">
        <v>53614</v>
      </c>
      <c r="J38" s="904">
        <v>27260.236800000002</v>
      </c>
      <c r="K38" s="902">
        <v>3.3</v>
      </c>
      <c r="L38" s="929">
        <v>3.8479999999999999</v>
      </c>
      <c r="M38" s="885"/>
      <c r="N38" s="885"/>
      <c r="O38" s="885"/>
    </row>
    <row r="39" spans="1:15" ht="11.25" customHeight="1">
      <c r="A39" s="906">
        <v>2015</v>
      </c>
      <c r="B39" s="904">
        <v>70385</v>
      </c>
      <c r="C39" s="908">
        <v>2980</v>
      </c>
      <c r="D39" s="908">
        <v>16615</v>
      </c>
      <c r="E39" s="904">
        <v>27776</v>
      </c>
      <c r="F39" s="908">
        <v>6204</v>
      </c>
      <c r="G39" s="908">
        <v>14293</v>
      </c>
      <c r="H39" s="908">
        <v>6158</v>
      </c>
      <c r="I39" s="930">
        <v>54431</v>
      </c>
      <c r="J39" s="931">
        <v>28972</v>
      </c>
      <c r="K39" s="902">
        <v>2.4700000000000002</v>
      </c>
      <c r="L39" s="929">
        <v>2.6739999999999999</v>
      </c>
      <c r="M39" s="885"/>
      <c r="N39" s="885"/>
      <c r="O39" s="885"/>
    </row>
    <row r="40" spans="1:15">
      <c r="A40" s="906">
        <v>2016</v>
      </c>
      <c r="B40" s="904">
        <v>75780</v>
      </c>
      <c r="C40" s="908">
        <v>2771</v>
      </c>
      <c r="D40" s="908">
        <v>16402</v>
      </c>
      <c r="E40" s="904">
        <v>28535</v>
      </c>
      <c r="F40" s="908">
        <v>6944</v>
      </c>
      <c r="G40" s="908">
        <v>14248</v>
      </c>
      <c r="H40" s="908">
        <v>6574</v>
      </c>
      <c r="I40" s="930">
        <v>56301</v>
      </c>
      <c r="J40" s="904">
        <v>30966</v>
      </c>
      <c r="K40" s="902">
        <v>2.1850000000000001</v>
      </c>
      <c r="L40" s="929">
        <v>2.31</v>
      </c>
      <c r="M40" s="885"/>
      <c r="N40" s="885"/>
      <c r="O40" s="885"/>
    </row>
    <row r="41" spans="1:15">
      <c r="A41" s="906" t="s">
        <v>1101</v>
      </c>
      <c r="B41" s="904">
        <v>78473</v>
      </c>
      <c r="C41" s="908">
        <v>2652</v>
      </c>
      <c r="D41" s="908">
        <v>15530</v>
      </c>
      <c r="E41" s="904">
        <v>29000</v>
      </c>
      <c r="F41" s="908">
        <v>6678</v>
      </c>
      <c r="G41" s="908">
        <v>14600</v>
      </c>
      <c r="H41" s="908">
        <v>6675</v>
      </c>
      <c r="I41" s="930">
        <v>56953</v>
      </c>
      <c r="J41" s="904">
        <v>32666</v>
      </c>
      <c r="K41" s="902">
        <v>2.39</v>
      </c>
      <c r="L41" s="929">
        <v>2.7120000000000002</v>
      </c>
      <c r="M41" s="885"/>
      <c r="N41" s="885"/>
      <c r="O41" s="885"/>
    </row>
    <row r="42" spans="1:15" ht="11.25" customHeight="1">
      <c r="A42" s="900" t="s">
        <v>1067</v>
      </c>
      <c r="B42" s="898">
        <v>75300</v>
      </c>
      <c r="C42" s="928">
        <v>2918</v>
      </c>
      <c r="D42" s="928">
        <v>15800</v>
      </c>
      <c r="E42" s="898">
        <v>28900</v>
      </c>
      <c r="F42" s="928">
        <v>6950</v>
      </c>
      <c r="G42" s="928">
        <v>14600</v>
      </c>
      <c r="H42" s="928">
        <v>6650</v>
      </c>
      <c r="I42" s="927">
        <v>57100</v>
      </c>
      <c r="J42" s="898">
        <v>31700</v>
      </c>
      <c r="K42" s="896">
        <v>2.84</v>
      </c>
      <c r="L42" s="926">
        <v>3.24</v>
      </c>
      <c r="M42" s="885"/>
      <c r="N42" s="885"/>
      <c r="O42" s="885"/>
    </row>
    <row r="43" spans="1:15" ht="11.25" customHeight="1">
      <c r="A43" s="891"/>
      <c r="B43" s="908"/>
      <c r="C43" s="908"/>
      <c r="D43" s="908"/>
      <c r="E43" s="908"/>
      <c r="F43" s="908"/>
      <c r="G43" s="908"/>
      <c r="H43" s="908"/>
      <c r="I43" s="908"/>
      <c r="J43" s="908"/>
      <c r="K43" s="925"/>
      <c r="L43" s="925"/>
      <c r="M43" s="885"/>
      <c r="N43" s="885"/>
      <c r="O43" s="885"/>
    </row>
    <row r="44" spans="1:15">
      <c r="A44" s="1197" t="s">
        <v>1100</v>
      </c>
      <c r="B44" s="1197"/>
      <c r="C44" s="1197"/>
      <c r="D44" s="1197"/>
      <c r="E44" s="1197"/>
      <c r="F44" s="1197"/>
      <c r="G44" s="1197"/>
      <c r="H44" s="1197"/>
      <c r="I44" s="1197"/>
      <c r="J44" s="1197"/>
      <c r="K44" s="1197"/>
      <c r="L44" s="1197"/>
      <c r="M44" s="885"/>
      <c r="N44" s="885"/>
      <c r="O44" s="885"/>
    </row>
    <row r="45" spans="1:15" ht="13.7" customHeight="1">
      <c r="A45" s="1215" t="s">
        <v>1099</v>
      </c>
      <c r="B45" s="1215"/>
      <c r="C45" s="1215"/>
      <c r="D45" s="1215"/>
      <c r="E45" s="1215"/>
      <c r="F45" s="1215"/>
      <c r="G45" s="1215"/>
      <c r="H45" s="1215"/>
      <c r="I45" s="1215"/>
      <c r="J45" s="1215"/>
      <c r="K45" s="1215"/>
      <c r="L45" s="1215"/>
      <c r="M45" s="885"/>
      <c r="N45" s="885"/>
      <c r="O45" s="885"/>
    </row>
    <row r="46" spans="1:15" ht="15">
      <c r="A46" s="1214" t="s">
        <v>1098</v>
      </c>
      <c r="B46" s="1214"/>
      <c r="C46" s="1214"/>
      <c r="D46" s="1214"/>
      <c r="E46" s="1214"/>
      <c r="F46" s="1214"/>
      <c r="G46" s="1214"/>
      <c r="H46" s="1214"/>
      <c r="I46" s="1214"/>
      <c r="J46" s="1214"/>
      <c r="K46" s="1214"/>
      <c r="L46" s="1214"/>
      <c r="M46" s="885"/>
      <c r="N46" s="885"/>
      <c r="O46" s="885"/>
    </row>
    <row r="47" spans="1:15" ht="15">
      <c r="A47" s="1214" t="s">
        <v>1097</v>
      </c>
      <c r="B47" s="1214"/>
      <c r="C47" s="1214"/>
      <c r="D47" s="1214"/>
      <c r="E47" s="1214"/>
      <c r="F47" s="1214"/>
      <c r="G47" s="1214"/>
      <c r="H47" s="1214"/>
      <c r="I47" s="1214"/>
      <c r="J47" s="1214"/>
      <c r="K47" s="1214"/>
      <c r="L47" s="1214"/>
      <c r="M47" s="885"/>
      <c r="N47" s="885"/>
      <c r="O47" s="885"/>
    </row>
    <row r="48" spans="1:15" ht="41.25" customHeight="1">
      <c r="A48" s="1196" t="s">
        <v>1096</v>
      </c>
      <c r="B48" s="1196"/>
      <c r="C48" s="1196"/>
      <c r="D48" s="1196"/>
      <c r="E48" s="1196"/>
      <c r="F48" s="1196"/>
      <c r="G48" s="1196"/>
      <c r="H48" s="1196"/>
      <c r="I48" s="1196"/>
      <c r="J48" s="1196"/>
      <c r="K48" s="1196"/>
      <c r="L48" s="1196"/>
      <c r="M48" s="885"/>
      <c r="N48" s="885"/>
      <c r="O48" s="885"/>
    </row>
    <row r="49" spans="1:15">
      <c r="A49" s="885"/>
      <c r="B49" s="885"/>
      <c r="C49" s="885"/>
      <c r="D49" s="885"/>
      <c r="E49" s="885"/>
      <c r="F49" s="885"/>
      <c r="G49" s="885"/>
      <c r="H49" s="885"/>
      <c r="I49" s="885"/>
      <c r="J49" s="885"/>
      <c r="K49" s="887"/>
      <c r="L49" s="887"/>
      <c r="M49" s="885"/>
      <c r="N49" s="885"/>
      <c r="O49" s="885"/>
    </row>
    <row r="50" spans="1:15">
      <c r="A50" s="1197" t="s">
        <v>1095</v>
      </c>
      <c r="B50" s="1197"/>
      <c r="C50" s="1197"/>
      <c r="D50" s="1197"/>
      <c r="E50" s="1197"/>
      <c r="F50" s="1197"/>
      <c r="G50" s="1197"/>
      <c r="H50" s="1197"/>
      <c r="I50" s="1197"/>
      <c r="J50" s="1197"/>
      <c r="K50" s="1197"/>
      <c r="L50" s="1197"/>
      <c r="M50" s="885"/>
      <c r="N50" s="885"/>
      <c r="O50" s="885"/>
    </row>
    <row r="51" spans="1:15">
      <c r="A51" s="885"/>
      <c r="B51" s="885"/>
      <c r="C51" s="885"/>
      <c r="D51" s="885"/>
      <c r="E51" s="924"/>
      <c r="F51" s="924"/>
      <c r="G51" s="924"/>
      <c r="H51" s="885"/>
      <c r="I51" s="885"/>
      <c r="J51" s="885"/>
      <c r="K51" s="887"/>
      <c r="L51" s="887"/>
      <c r="M51" s="885"/>
      <c r="N51" s="885"/>
      <c r="O51" s="885"/>
    </row>
    <row r="52" spans="1:15">
      <c r="A52" s="885"/>
      <c r="B52" s="885"/>
      <c r="C52" s="885"/>
      <c r="D52" s="885"/>
      <c r="E52" s="923"/>
      <c r="F52" s="885"/>
      <c r="G52" s="885"/>
      <c r="H52" s="885"/>
      <c r="I52" s="885"/>
      <c r="J52" s="885"/>
      <c r="K52" s="887"/>
      <c r="L52" s="887"/>
      <c r="M52" s="885"/>
      <c r="N52" s="885"/>
      <c r="O52" s="885"/>
    </row>
    <row r="53" spans="1:15">
      <c r="A53" s="885"/>
      <c r="B53" s="885"/>
      <c r="C53" s="885"/>
      <c r="D53" s="885"/>
      <c r="E53" s="885"/>
      <c r="F53" s="885"/>
      <c r="G53" s="885"/>
      <c r="H53" s="885"/>
      <c r="I53" s="885"/>
      <c r="J53" s="885"/>
      <c r="K53" s="887"/>
      <c r="L53" s="887"/>
      <c r="M53" s="885"/>
      <c r="N53" s="885"/>
      <c r="O53" s="885"/>
    </row>
    <row r="54" spans="1:15">
      <c r="A54" s="885"/>
      <c r="B54" s="885"/>
      <c r="C54" s="885"/>
      <c r="D54" s="885"/>
      <c r="E54" s="885"/>
      <c r="F54" s="885"/>
      <c r="G54" s="885"/>
      <c r="H54" s="885"/>
      <c r="I54" s="885"/>
      <c r="J54" s="885"/>
      <c r="K54" s="887"/>
      <c r="L54" s="887"/>
      <c r="M54" s="885"/>
      <c r="N54" s="885"/>
      <c r="O54" s="885"/>
    </row>
    <row r="55" spans="1:15">
      <c r="A55" s="885"/>
      <c r="B55" s="885"/>
      <c r="C55" s="885"/>
      <c r="D55" s="885"/>
      <c r="E55" s="885"/>
      <c r="F55" s="885"/>
      <c r="G55" s="885"/>
      <c r="H55" s="885"/>
      <c r="I55" s="885"/>
      <c r="J55" s="885"/>
      <c r="K55" s="887"/>
      <c r="L55" s="887"/>
      <c r="M55" s="885"/>
      <c r="N55" s="885"/>
      <c r="O55" s="885"/>
    </row>
    <row r="56" spans="1:15">
      <c r="A56" s="885"/>
      <c r="B56" s="885"/>
      <c r="C56" s="885"/>
      <c r="D56" s="885"/>
      <c r="E56" s="885"/>
      <c r="F56" s="885"/>
      <c r="G56" s="885"/>
      <c r="H56" s="885"/>
      <c r="I56" s="885"/>
      <c r="J56" s="885"/>
      <c r="K56" s="887"/>
      <c r="L56" s="887"/>
      <c r="M56" s="885"/>
      <c r="N56" s="885"/>
      <c r="O56" s="885"/>
    </row>
    <row r="57" spans="1:15">
      <c r="A57" s="885"/>
      <c r="B57" s="885"/>
      <c r="C57" s="885"/>
      <c r="D57" s="885"/>
      <c r="E57" s="885"/>
      <c r="F57" s="885"/>
      <c r="G57" s="885"/>
      <c r="H57" s="885"/>
      <c r="I57" s="885"/>
      <c r="J57" s="885"/>
      <c r="K57" s="887"/>
      <c r="L57" s="887"/>
      <c r="M57" s="885"/>
      <c r="N57" s="885"/>
      <c r="O57" s="885"/>
    </row>
    <row r="58" spans="1:15">
      <c r="A58" s="885"/>
      <c r="B58" s="885"/>
      <c r="C58" s="885"/>
      <c r="D58" s="885"/>
      <c r="E58" s="885"/>
      <c r="F58" s="885"/>
      <c r="G58" s="885"/>
      <c r="H58" s="885"/>
      <c r="I58" s="885"/>
      <c r="J58" s="885"/>
      <c r="K58" s="887"/>
      <c r="L58" s="887"/>
      <c r="M58" s="885"/>
      <c r="N58" s="885"/>
      <c r="O58" s="885"/>
    </row>
    <row r="59" spans="1:15">
      <c r="A59" s="885"/>
      <c r="B59" s="885"/>
      <c r="C59" s="885"/>
      <c r="D59" s="885"/>
      <c r="E59" s="885"/>
      <c r="F59" s="885"/>
      <c r="G59" s="885"/>
      <c r="H59" s="885"/>
      <c r="I59" s="885"/>
      <c r="J59" s="885"/>
      <c r="K59" s="887"/>
      <c r="L59" s="887"/>
      <c r="M59" s="885"/>
      <c r="N59" s="885"/>
      <c r="O59" s="885"/>
    </row>
  </sheetData>
  <mergeCells count="13">
    <mergeCell ref="B3:D3"/>
    <mergeCell ref="E3:I3"/>
    <mergeCell ref="K3:L3"/>
    <mergeCell ref="A50:L50"/>
    <mergeCell ref="A47:L47"/>
    <mergeCell ref="A46:L46"/>
    <mergeCell ref="A45:L45"/>
    <mergeCell ref="A44:L44"/>
    <mergeCell ref="A1:A3"/>
    <mergeCell ref="A48:L48"/>
    <mergeCell ref="B1:D1"/>
    <mergeCell ref="E1:I1"/>
    <mergeCell ref="K1:L1"/>
  </mergeCells>
  <printOptions horizontalCentered="1"/>
  <pageMargins left="0.7" right="0.7" top="1" bottom="1" header="0.5" footer="0.5"/>
  <pageSetup scale="75" orientation="portrait" r:id="rId1"/>
  <headerFooter scaleWithDoc="0" alignWithMargins="0">
    <oddHeader xml:space="preserve">&amp;C&amp;"-,Bold"&amp;10Table 17.2
Supply, Disposition, and Select Prices of Petroleum Products in Utah
</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4"/>
  <sheetViews>
    <sheetView showGridLines="0" view="pageLayout" zoomScaleNormal="85" zoomScaleSheetLayoutView="100" workbookViewId="0">
      <selection activeCell="B1" sqref="B1:B3"/>
    </sheetView>
  </sheetViews>
  <sheetFormatPr defaultColWidth="8" defaultRowHeight="12.75"/>
  <cols>
    <col min="1" max="1" width="0.42578125" style="894" customWidth="1"/>
    <col min="2" max="2" width="6.85546875" style="894" customWidth="1"/>
    <col min="3" max="3" width="9.7109375" style="894" bestFit="1" customWidth="1"/>
    <col min="4" max="4" width="10.42578125" style="894" bestFit="1" customWidth="1"/>
    <col min="5" max="5" width="7.42578125" style="894" bestFit="1" customWidth="1"/>
    <col min="6" max="6" width="10.28515625" style="894" customWidth="1"/>
    <col min="7" max="7" width="9.7109375" style="894" bestFit="1" customWidth="1"/>
    <col min="8" max="8" width="10.42578125" style="894" bestFit="1" customWidth="1"/>
    <col min="9" max="9" width="6.7109375" style="894" bestFit="1" customWidth="1"/>
    <col min="10" max="10" width="8.42578125" style="894" bestFit="1" customWidth="1"/>
    <col min="11" max="11" width="7" style="894" bestFit="1" customWidth="1"/>
    <col min="12" max="13" width="7.42578125" style="894" bestFit="1" customWidth="1"/>
    <col min="14" max="14" width="8.42578125" style="922" bestFit="1" customWidth="1"/>
    <col min="15" max="15" width="9.7109375" style="922" bestFit="1" customWidth="1"/>
    <col min="16" max="16" width="10.42578125" style="922" bestFit="1" customWidth="1"/>
    <col min="17" max="17" width="8.42578125" style="922" bestFit="1" customWidth="1"/>
    <col min="18" max="18" width="8" style="894" customWidth="1"/>
    <col min="19" max="19" width="10.42578125" style="894" bestFit="1" customWidth="1"/>
    <col min="20" max="20" width="14.7109375" style="894" bestFit="1" customWidth="1"/>
    <col min="21" max="16384" width="8" style="894"/>
  </cols>
  <sheetData>
    <row r="1" spans="2:20" s="969" customFormat="1">
      <c r="B1" s="1223" t="s">
        <v>4</v>
      </c>
      <c r="C1" s="1226" t="s">
        <v>1139</v>
      </c>
      <c r="D1" s="1227"/>
      <c r="E1" s="1227"/>
      <c r="F1" s="1228"/>
      <c r="G1" s="1226" t="s">
        <v>1138</v>
      </c>
      <c r="H1" s="1227"/>
      <c r="I1" s="1227"/>
      <c r="J1" s="1227"/>
      <c r="K1" s="1227"/>
      <c r="L1" s="1227"/>
      <c r="M1" s="1227"/>
      <c r="N1" s="1226" t="s">
        <v>1112</v>
      </c>
      <c r="O1" s="1229"/>
      <c r="P1" s="1229"/>
      <c r="Q1" s="1229"/>
      <c r="R1" s="1230"/>
      <c r="S1" s="975" t="s">
        <v>1091</v>
      </c>
    </row>
    <row r="2" spans="2:20" s="969" customFormat="1" ht="38.25">
      <c r="B2" s="1224"/>
      <c r="C2" s="974" t="s">
        <v>1137</v>
      </c>
      <c r="D2" s="973" t="s">
        <v>1136</v>
      </c>
      <c r="E2" s="973" t="s">
        <v>1135</v>
      </c>
      <c r="F2" s="972" t="s">
        <v>1126</v>
      </c>
      <c r="G2" s="919" t="s">
        <v>1059</v>
      </c>
      <c r="H2" s="918" t="s">
        <v>1134</v>
      </c>
      <c r="I2" s="918" t="s">
        <v>1133</v>
      </c>
      <c r="J2" s="918" t="s">
        <v>1132</v>
      </c>
      <c r="K2" s="918" t="s">
        <v>1131</v>
      </c>
      <c r="L2" s="918" t="s">
        <v>1130</v>
      </c>
      <c r="M2" s="971" t="s">
        <v>9</v>
      </c>
      <c r="N2" s="917" t="s">
        <v>1082</v>
      </c>
      <c r="O2" s="970" t="s">
        <v>1129</v>
      </c>
      <c r="P2" s="970" t="s">
        <v>1128</v>
      </c>
      <c r="Q2" s="970" t="s">
        <v>1127</v>
      </c>
      <c r="R2" s="916" t="s">
        <v>1126</v>
      </c>
      <c r="S2" s="916" t="s">
        <v>1125</v>
      </c>
    </row>
    <row r="3" spans="2:20" s="966" customFormat="1" ht="12" customHeight="1">
      <c r="B3" s="1225"/>
      <c r="C3" s="1231" t="s">
        <v>1123</v>
      </c>
      <c r="D3" s="1232"/>
      <c r="E3" s="1232"/>
      <c r="F3" s="968" t="s">
        <v>1124</v>
      </c>
      <c r="G3" s="1231" t="s">
        <v>1123</v>
      </c>
      <c r="H3" s="1233"/>
      <c r="I3" s="1233"/>
      <c r="J3" s="1233"/>
      <c r="K3" s="1233"/>
      <c r="L3" s="1233"/>
      <c r="M3" s="1233"/>
      <c r="N3" s="1231" t="s">
        <v>1122</v>
      </c>
      <c r="O3" s="1234"/>
      <c r="P3" s="1234"/>
      <c r="Q3" s="1234"/>
      <c r="R3" s="968" t="s">
        <v>1121</v>
      </c>
      <c r="S3" s="967" t="s">
        <v>1078</v>
      </c>
    </row>
    <row r="4" spans="2:20" s="957" customFormat="1" ht="11.25" customHeight="1">
      <c r="B4" s="956">
        <v>1980</v>
      </c>
      <c r="C4" s="904">
        <v>87766</v>
      </c>
      <c r="D4" s="965">
        <v>87766</v>
      </c>
      <c r="E4" s="908" t="s">
        <v>1120</v>
      </c>
      <c r="F4" s="964" t="s">
        <v>1120</v>
      </c>
      <c r="G4" s="904">
        <v>45735</v>
      </c>
      <c r="H4" s="908">
        <v>12234</v>
      </c>
      <c r="I4" s="908">
        <v>0</v>
      </c>
      <c r="J4" s="908">
        <v>43545</v>
      </c>
      <c r="K4" s="908">
        <v>5132.8779999999997</v>
      </c>
      <c r="L4" s="908">
        <v>8445</v>
      </c>
      <c r="M4" s="933">
        <v>115091.878</v>
      </c>
      <c r="N4" s="910">
        <v>1.1200000000000001</v>
      </c>
      <c r="O4" s="955">
        <v>2.74</v>
      </c>
      <c r="P4" s="955">
        <v>5.59</v>
      </c>
      <c r="Q4" s="955">
        <v>2.2599999999999998</v>
      </c>
      <c r="R4" s="907" t="s">
        <v>1120</v>
      </c>
      <c r="S4" s="901">
        <v>98.297920000000019</v>
      </c>
      <c r="T4" s="961"/>
    </row>
    <row r="5" spans="2:20" s="957" customFormat="1" ht="11.25" customHeight="1">
      <c r="B5" s="956">
        <v>1981</v>
      </c>
      <c r="C5" s="904">
        <v>90936</v>
      </c>
      <c r="D5" s="965">
        <v>91191</v>
      </c>
      <c r="E5" s="908" t="s">
        <v>1120</v>
      </c>
      <c r="F5" s="964" t="s">
        <v>1120</v>
      </c>
      <c r="G5" s="904">
        <v>43497</v>
      </c>
      <c r="H5" s="908">
        <v>11635</v>
      </c>
      <c r="I5" s="908">
        <v>0</v>
      </c>
      <c r="J5" s="908">
        <v>42779</v>
      </c>
      <c r="K5" s="908">
        <v>3096.8119999999999</v>
      </c>
      <c r="L5" s="908">
        <v>1232</v>
      </c>
      <c r="M5" s="930">
        <v>102239.81200000001</v>
      </c>
      <c r="N5" s="910">
        <v>1.1000000000000001</v>
      </c>
      <c r="O5" s="955">
        <v>3.23</v>
      </c>
      <c r="P5" s="955">
        <v>5.35</v>
      </c>
      <c r="Q5" s="955">
        <v>2.58</v>
      </c>
      <c r="R5" s="907" t="s">
        <v>1120</v>
      </c>
      <c r="S5" s="901">
        <v>100.31010000000002</v>
      </c>
      <c r="T5" s="961"/>
    </row>
    <row r="6" spans="2:20" s="957" customFormat="1" ht="11.25" customHeight="1">
      <c r="B6" s="956">
        <v>1982</v>
      </c>
      <c r="C6" s="904">
        <v>100628</v>
      </c>
      <c r="D6" s="965">
        <v>94255</v>
      </c>
      <c r="E6" s="908" t="s">
        <v>1120</v>
      </c>
      <c r="F6" s="964" t="s">
        <v>1120</v>
      </c>
      <c r="G6" s="904">
        <v>53482</v>
      </c>
      <c r="H6" s="908">
        <v>14306</v>
      </c>
      <c r="I6" s="908">
        <v>0</v>
      </c>
      <c r="J6" s="908">
        <v>39804</v>
      </c>
      <c r="K6" s="908">
        <v>3022.9580000000001</v>
      </c>
      <c r="L6" s="908">
        <v>7091</v>
      </c>
      <c r="M6" s="930">
        <v>117705.958</v>
      </c>
      <c r="N6" s="910">
        <v>3.06</v>
      </c>
      <c r="O6" s="955">
        <v>3.41</v>
      </c>
      <c r="P6" s="955">
        <v>3.43</v>
      </c>
      <c r="Q6" s="955">
        <v>2.4500000000000002</v>
      </c>
      <c r="R6" s="907" t="s">
        <v>1120</v>
      </c>
      <c r="S6" s="901">
        <v>288.4203</v>
      </c>
      <c r="T6" s="961"/>
    </row>
    <row r="7" spans="2:20" s="957" customFormat="1" ht="11.25" customHeight="1">
      <c r="B7" s="956">
        <v>1983</v>
      </c>
      <c r="C7" s="904">
        <v>96933</v>
      </c>
      <c r="D7" s="965">
        <v>63158</v>
      </c>
      <c r="E7" s="908" t="s">
        <v>1120</v>
      </c>
      <c r="F7" s="964" t="s">
        <v>1120</v>
      </c>
      <c r="G7" s="904">
        <v>49645</v>
      </c>
      <c r="H7" s="908">
        <v>13279</v>
      </c>
      <c r="I7" s="908">
        <v>0</v>
      </c>
      <c r="J7" s="908">
        <v>40246</v>
      </c>
      <c r="K7" s="908">
        <v>1259.3130000000001</v>
      </c>
      <c r="L7" s="908">
        <v>5756</v>
      </c>
      <c r="M7" s="930">
        <v>110185.31299999999</v>
      </c>
      <c r="N7" s="910">
        <v>3.4</v>
      </c>
      <c r="O7" s="955">
        <v>4.26</v>
      </c>
      <c r="P7" s="955">
        <v>4.32</v>
      </c>
      <c r="Q7" s="955">
        <v>3.15</v>
      </c>
      <c r="R7" s="907" t="s">
        <v>1120</v>
      </c>
      <c r="S7" s="901">
        <v>214.7372</v>
      </c>
      <c r="T7" s="961"/>
    </row>
    <row r="8" spans="2:20" s="957" customFormat="1" ht="11.25" customHeight="1">
      <c r="B8" s="956">
        <v>1984</v>
      </c>
      <c r="C8" s="904">
        <v>194448</v>
      </c>
      <c r="D8" s="965">
        <v>74698</v>
      </c>
      <c r="E8" s="908" t="s">
        <v>1120</v>
      </c>
      <c r="F8" s="964" t="s">
        <v>1120</v>
      </c>
      <c r="G8" s="904">
        <v>49869</v>
      </c>
      <c r="H8" s="908">
        <v>13339</v>
      </c>
      <c r="I8" s="908">
        <v>0</v>
      </c>
      <c r="J8" s="908">
        <v>42709</v>
      </c>
      <c r="K8" s="908">
        <v>271.43700000000001</v>
      </c>
      <c r="L8" s="908">
        <v>9390</v>
      </c>
      <c r="M8" s="930">
        <v>115578.43700000001</v>
      </c>
      <c r="N8" s="910">
        <v>4.08</v>
      </c>
      <c r="O8" s="955">
        <v>5.68</v>
      </c>
      <c r="P8" s="955">
        <v>4.96</v>
      </c>
      <c r="Q8" s="955">
        <v>3.52</v>
      </c>
      <c r="R8" s="907" t="s">
        <v>1120</v>
      </c>
      <c r="S8" s="901">
        <v>304.76783999999998</v>
      </c>
      <c r="T8" s="961"/>
    </row>
    <row r="9" spans="2:20" s="957" customFormat="1" ht="11.25" customHeight="1">
      <c r="B9" s="956">
        <v>1985</v>
      </c>
      <c r="C9" s="904">
        <v>210267</v>
      </c>
      <c r="D9" s="965">
        <v>83405</v>
      </c>
      <c r="E9" s="908" t="s">
        <v>1120</v>
      </c>
      <c r="F9" s="964" t="s">
        <v>1120</v>
      </c>
      <c r="G9" s="904">
        <v>53043</v>
      </c>
      <c r="H9" s="908">
        <v>14189</v>
      </c>
      <c r="I9" s="908">
        <v>0</v>
      </c>
      <c r="J9" s="908">
        <v>37448</v>
      </c>
      <c r="K9" s="908">
        <v>234.68</v>
      </c>
      <c r="L9" s="908">
        <v>10202</v>
      </c>
      <c r="M9" s="930">
        <v>115116.68</v>
      </c>
      <c r="N9" s="910">
        <v>3.52</v>
      </c>
      <c r="O9" s="955">
        <v>4.8600000000000003</v>
      </c>
      <c r="P9" s="955">
        <v>4.91</v>
      </c>
      <c r="Q9" s="955">
        <v>3.23</v>
      </c>
      <c r="R9" s="907" t="s">
        <v>1120</v>
      </c>
      <c r="S9" s="901">
        <v>293.5856</v>
      </c>
      <c r="T9" s="961"/>
    </row>
    <row r="10" spans="2:20" s="957" customFormat="1" ht="11.25" customHeight="1">
      <c r="B10" s="956">
        <v>1986</v>
      </c>
      <c r="C10" s="904">
        <v>239259</v>
      </c>
      <c r="D10" s="965">
        <v>90013</v>
      </c>
      <c r="E10" s="908" t="s">
        <v>1120</v>
      </c>
      <c r="F10" s="964" t="s">
        <v>1120</v>
      </c>
      <c r="G10" s="904">
        <v>49144</v>
      </c>
      <c r="H10" s="908">
        <v>13146</v>
      </c>
      <c r="I10" s="908">
        <v>0</v>
      </c>
      <c r="J10" s="908">
        <v>28264</v>
      </c>
      <c r="K10" s="908">
        <v>229.822</v>
      </c>
      <c r="L10" s="908">
        <v>14391</v>
      </c>
      <c r="M10" s="930">
        <v>105174.822</v>
      </c>
      <c r="N10" s="910">
        <v>2.9</v>
      </c>
      <c r="O10" s="955">
        <v>4.6399999999999997</v>
      </c>
      <c r="P10" s="955">
        <v>4.7300000000000004</v>
      </c>
      <c r="Q10" s="955">
        <v>3</v>
      </c>
      <c r="R10" s="907" t="s">
        <v>1120</v>
      </c>
      <c r="S10" s="901">
        <v>261.03769999999997</v>
      </c>
      <c r="T10" s="961"/>
    </row>
    <row r="11" spans="2:20" s="957" customFormat="1" ht="11.25" customHeight="1">
      <c r="B11" s="956">
        <v>1987</v>
      </c>
      <c r="C11" s="904">
        <v>262084</v>
      </c>
      <c r="D11" s="965">
        <v>87158</v>
      </c>
      <c r="E11" s="908" t="s">
        <v>1120</v>
      </c>
      <c r="F11" s="964" t="s">
        <v>1120</v>
      </c>
      <c r="G11" s="904">
        <v>41536</v>
      </c>
      <c r="H11" s="908">
        <v>14811</v>
      </c>
      <c r="I11" s="908">
        <v>0</v>
      </c>
      <c r="J11" s="908">
        <v>23884</v>
      </c>
      <c r="K11" s="908">
        <v>263.22800000000001</v>
      </c>
      <c r="L11" s="908">
        <v>18493</v>
      </c>
      <c r="M11" s="930">
        <v>98987.228000000003</v>
      </c>
      <c r="N11" s="910">
        <v>1.88</v>
      </c>
      <c r="O11" s="955">
        <v>4.97</v>
      </c>
      <c r="P11" s="955">
        <v>4.9800000000000004</v>
      </c>
      <c r="Q11" s="955">
        <v>3.2</v>
      </c>
      <c r="R11" s="907" t="s">
        <v>1120</v>
      </c>
      <c r="S11" s="901">
        <v>163.85704000000001</v>
      </c>
      <c r="T11" s="961"/>
    </row>
    <row r="12" spans="2:20" s="957" customFormat="1" ht="11.25" customHeight="1">
      <c r="B12" s="956">
        <v>1988</v>
      </c>
      <c r="C12" s="904">
        <v>278578</v>
      </c>
      <c r="D12" s="965">
        <v>101372</v>
      </c>
      <c r="E12" s="908" t="s">
        <v>1120</v>
      </c>
      <c r="F12" s="964" t="s">
        <v>1120</v>
      </c>
      <c r="G12" s="904">
        <v>42241</v>
      </c>
      <c r="H12" s="908">
        <v>17911</v>
      </c>
      <c r="I12" s="908">
        <v>0</v>
      </c>
      <c r="J12" s="908">
        <v>30354</v>
      </c>
      <c r="K12" s="908">
        <v>196.13300000000001</v>
      </c>
      <c r="L12" s="908">
        <v>18251</v>
      </c>
      <c r="M12" s="930">
        <v>108953.133</v>
      </c>
      <c r="N12" s="910">
        <v>2.39</v>
      </c>
      <c r="O12" s="955">
        <v>5.1100000000000003</v>
      </c>
      <c r="P12" s="955">
        <v>4.08</v>
      </c>
      <c r="Q12" s="955">
        <v>3.1</v>
      </c>
      <c r="R12" s="907" t="s">
        <v>1120</v>
      </c>
      <c r="S12" s="901">
        <v>242.27907999999999</v>
      </c>
      <c r="T12" s="961"/>
    </row>
    <row r="13" spans="2:20" s="957" customFormat="1" ht="11.25" customHeight="1">
      <c r="B13" s="956">
        <v>1989</v>
      </c>
      <c r="C13" s="904">
        <v>278321</v>
      </c>
      <c r="D13" s="965">
        <v>120089</v>
      </c>
      <c r="E13" s="908" t="s">
        <v>1120</v>
      </c>
      <c r="F13" s="964" t="s">
        <v>1120</v>
      </c>
      <c r="G13" s="904">
        <v>45167.593000000001</v>
      </c>
      <c r="H13" s="908">
        <v>16521.822</v>
      </c>
      <c r="I13" s="908">
        <v>0</v>
      </c>
      <c r="J13" s="908">
        <v>33963</v>
      </c>
      <c r="K13" s="908">
        <v>636.32000000000005</v>
      </c>
      <c r="L13" s="908">
        <v>17248</v>
      </c>
      <c r="M13" s="930">
        <v>113536.73500000002</v>
      </c>
      <c r="N13" s="910">
        <v>1.58</v>
      </c>
      <c r="O13" s="955">
        <v>5.1349999999999998</v>
      </c>
      <c r="P13" s="955">
        <v>4.1619999999999999</v>
      </c>
      <c r="Q13" s="955">
        <v>3.3</v>
      </c>
      <c r="R13" s="907" t="s">
        <v>1120</v>
      </c>
      <c r="S13" s="901">
        <v>189.74062000000001</v>
      </c>
      <c r="T13" s="961"/>
    </row>
    <row r="14" spans="2:20" s="957" customFormat="1" ht="11.25" customHeight="1">
      <c r="B14" s="956">
        <v>1990</v>
      </c>
      <c r="C14" s="904">
        <v>323028</v>
      </c>
      <c r="D14" s="965">
        <v>145875</v>
      </c>
      <c r="E14" s="908">
        <v>63336</v>
      </c>
      <c r="F14" s="964" t="s">
        <v>1120</v>
      </c>
      <c r="G14" s="904">
        <v>43424.122000000003</v>
      </c>
      <c r="H14" s="908">
        <v>16220.255999999999</v>
      </c>
      <c r="I14" s="908">
        <v>1</v>
      </c>
      <c r="J14" s="908">
        <v>35502</v>
      </c>
      <c r="K14" s="908">
        <v>906.60900000000004</v>
      </c>
      <c r="L14" s="908">
        <v>20594</v>
      </c>
      <c r="M14" s="930">
        <v>116647.98699999999</v>
      </c>
      <c r="N14" s="910">
        <v>1.7</v>
      </c>
      <c r="O14" s="955">
        <v>5.282</v>
      </c>
      <c r="P14" s="955">
        <v>4.3019999999999996</v>
      </c>
      <c r="Q14" s="955">
        <v>3.62</v>
      </c>
      <c r="R14" s="907" t="s">
        <v>1120</v>
      </c>
      <c r="S14" s="901">
        <v>247.98750000000001</v>
      </c>
      <c r="T14" s="961"/>
    </row>
    <row r="15" spans="2:20" s="957" customFormat="1" ht="11.25" customHeight="1">
      <c r="B15" s="956">
        <v>1991</v>
      </c>
      <c r="C15" s="904">
        <v>329464</v>
      </c>
      <c r="D15" s="965">
        <v>144817</v>
      </c>
      <c r="E15" s="908">
        <v>65288</v>
      </c>
      <c r="F15" s="964" t="s">
        <v>1120</v>
      </c>
      <c r="G15" s="904">
        <v>50572.065999999999</v>
      </c>
      <c r="H15" s="908">
        <v>19275.879000000001</v>
      </c>
      <c r="I15" s="908">
        <v>6</v>
      </c>
      <c r="J15" s="908">
        <v>43120</v>
      </c>
      <c r="K15" s="908">
        <v>5190.3090000000002</v>
      </c>
      <c r="L15" s="908">
        <v>14602</v>
      </c>
      <c r="M15" s="930">
        <v>132766.25400000002</v>
      </c>
      <c r="N15" s="910">
        <v>1.54</v>
      </c>
      <c r="O15" s="955">
        <v>5.4349999999999996</v>
      </c>
      <c r="P15" s="955">
        <v>4.5010000000000003</v>
      </c>
      <c r="Q15" s="955">
        <v>3.69</v>
      </c>
      <c r="R15" s="907" t="s">
        <v>1120</v>
      </c>
      <c r="S15" s="901">
        <v>223.01818</v>
      </c>
      <c r="T15" s="961"/>
    </row>
    <row r="16" spans="2:20" s="957" customFormat="1" ht="11.25" customHeight="1">
      <c r="B16" s="956">
        <v>1992</v>
      </c>
      <c r="C16" s="904">
        <v>317763</v>
      </c>
      <c r="D16" s="965">
        <v>171293</v>
      </c>
      <c r="E16" s="908">
        <v>94725</v>
      </c>
      <c r="F16" s="964" t="s">
        <v>1120</v>
      </c>
      <c r="G16" s="904">
        <v>44701.324000000001</v>
      </c>
      <c r="H16" s="908">
        <v>16584.112000000001</v>
      </c>
      <c r="I16" s="908">
        <v>150.17872</v>
      </c>
      <c r="J16" s="908">
        <v>40878</v>
      </c>
      <c r="K16" s="908">
        <v>6576.3360000000002</v>
      </c>
      <c r="L16" s="908">
        <v>13895</v>
      </c>
      <c r="M16" s="930">
        <v>122784.95072000001</v>
      </c>
      <c r="N16" s="910">
        <v>1.63</v>
      </c>
      <c r="O16" s="955">
        <v>5.4349999999999996</v>
      </c>
      <c r="P16" s="955">
        <v>4.3959999999999999</v>
      </c>
      <c r="Q16" s="955">
        <v>3.91</v>
      </c>
      <c r="R16" s="907" t="s">
        <v>1120</v>
      </c>
      <c r="S16" s="901">
        <v>279.20758999999998</v>
      </c>
      <c r="T16" s="961"/>
    </row>
    <row r="17" spans="2:22" s="957" customFormat="1" ht="11.25" customHeight="1">
      <c r="B17" s="956">
        <v>1993</v>
      </c>
      <c r="C17" s="904">
        <v>338276</v>
      </c>
      <c r="D17" s="965">
        <v>212100.96599999999</v>
      </c>
      <c r="E17" s="908">
        <v>132660.29840999999</v>
      </c>
      <c r="F17" s="964">
        <v>5365.2296504761898</v>
      </c>
      <c r="G17" s="904">
        <v>51778.745000000003</v>
      </c>
      <c r="H17" s="908">
        <v>22588.044000000002</v>
      </c>
      <c r="I17" s="908">
        <v>188.00829999999999</v>
      </c>
      <c r="J17" s="908">
        <v>42300.392</v>
      </c>
      <c r="K17" s="908">
        <v>6304.732</v>
      </c>
      <c r="L17" s="908">
        <v>15039</v>
      </c>
      <c r="M17" s="930">
        <v>138198.92129999999</v>
      </c>
      <c r="N17" s="910">
        <v>1.8554171413513556</v>
      </c>
      <c r="O17" s="955">
        <v>5.133</v>
      </c>
      <c r="P17" s="955">
        <v>4.0579999999999998</v>
      </c>
      <c r="Q17" s="955">
        <v>3.67</v>
      </c>
      <c r="R17" s="907">
        <v>5.3483114538169279</v>
      </c>
      <c r="S17" s="901">
        <v>422.23068720558109</v>
      </c>
      <c r="T17" s="961"/>
    </row>
    <row r="18" spans="2:22" s="957" customFormat="1" ht="11.25" customHeight="1">
      <c r="B18" s="956">
        <v>1994</v>
      </c>
      <c r="C18" s="904">
        <v>348140</v>
      </c>
      <c r="D18" s="965">
        <v>257077.886</v>
      </c>
      <c r="E18" s="908">
        <v>153931.09138</v>
      </c>
      <c r="F18" s="964">
        <v>5374.3235776190468</v>
      </c>
      <c r="G18" s="904">
        <v>48921.557999999997</v>
      </c>
      <c r="H18" s="908">
        <v>26501.034</v>
      </c>
      <c r="I18" s="908">
        <v>200.78638000000001</v>
      </c>
      <c r="J18" s="908">
        <v>36618.163999999997</v>
      </c>
      <c r="K18" s="908">
        <v>8900.3340000000007</v>
      </c>
      <c r="L18" s="908">
        <v>16080</v>
      </c>
      <c r="M18" s="930">
        <v>137221.87638</v>
      </c>
      <c r="N18" s="910">
        <v>1.5291159363746467</v>
      </c>
      <c r="O18" s="955">
        <v>4.9610000000000003</v>
      </c>
      <c r="P18" s="955">
        <v>3.8420000000000001</v>
      </c>
      <c r="Q18" s="955">
        <v>2.74</v>
      </c>
      <c r="R18" s="907">
        <v>6.0395465906762311</v>
      </c>
      <c r="S18" s="901">
        <v>425.56037001250473</v>
      </c>
      <c r="T18" s="961"/>
    </row>
    <row r="19" spans="2:22" s="957" customFormat="1" ht="11.25" customHeight="1">
      <c r="B19" s="956">
        <v>1995</v>
      </c>
      <c r="C19" s="904">
        <v>308695</v>
      </c>
      <c r="D19" s="965">
        <v>227610.95499999999</v>
      </c>
      <c r="E19" s="908">
        <v>156298.6488</v>
      </c>
      <c r="F19" s="964">
        <v>6360.1622607142854</v>
      </c>
      <c r="G19" s="904">
        <v>48974.737000000001</v>
      </c>
      <c r="H19" s="908">
        <v>26824.944</v>
      </c>
      <c r="I19" s="908">
        <v>285.53861999999998</v>
      </c>
      <c r="J19" s="908">
        <v>42335.376999999993</v>
      </c>
      <c r="K19" s="908">
        <v>8707.4439999999995</v>
      </c>
      <c r="L19" s="908">
        <v>29843</v>
      </c>
      <c r="M19" s="930">
        <v>156971.04061999999</v>
      </c>
      <c r="N19" s="910">
        <v>1.138297563814896</v>
      </c>
      <c r="O19" s="955">
        <v>4.7389999999999999</v>
      </c>
      <c r="P19" s="955">
        <v>3.6419999999999999</v>
      </c>
      <c r="Q19" s="955">
        <v>2.34</v>
      </c>
      <c r="R19" s="907">
        <v>4.82143908944174</v>
      </c>
      <c r="S19" s="901">
        <v>289.75413051308192</v>
      </c>
      <c r="T19" s="961"/>
    </row>
    <row r="20" spans="2:22" s="957" customFormat="1" ht="11.25" customHeight="1">
      <c r="B20" s="956">
        <v>1996</v>
      </c>
      <c r="C20" s="904">
        <v>280439</v>
      </c>
      <c r="D20" s="965">
        <v>239796.89300000001</v>
      </c>
      <c r="E20" s="908">
        <v>169254.43724</v>
      </c>
      <c r="F20" s="964">
        <v>7203.7923235714288</v>
      </c>
      <c r="G20" s="904">
        <v>54344.040999999997</v>
      </c>
      <c r="H20" s="908">
        <v>29543.423999999999</v>
      </c>
      <c r="I20" s="908">
        <v>377.84397000000001</v>
      </c>
      <c r="J20" s="908">
        <v>42212.782999999996</v>
      </c>
      <c r="K20" s="908">
        <v>4086.5259999999998</v>
      </c>
      <c r="L20" s="908">
        <v>30720</v>
      </c>
      <c r="M20" s="930">
        <v>161284.61796999999</v>
      </c>
      <c r="N20" s="910">
        <v>1.3860204764212773</v>
      </c>
      <c r="O20" s="955">
        <v>4.47</v>
      </c>
      <c r="P20" s="955">
        <v>3.3769999999999998</v>
      </c>
      <c r="Q20" s="955">
        <v>2.1</v>
      </c>
      <c r="R20" s="907">
        <v>6.6328070461936086</v>
      </c>
      <c r="S20" s="901">
        <v>380.14476836330203</v>
      </c>
      <c r="T20" s="961"/>
    </row>
    <row r="21" spans="2:22" s="957" customFormat="1" ht="11.25" customHeight="1">
      <c r="B21" s="956">
        <v>1997</v>
      </c>
      <c r="C21" s="904">
        <v>272554</v>
      </c>
      <c r="D21" s="965">
        <v>239267.45</v>
      </c>
      <c r="E21" s="908">
        <v>177086.89285000003</v>
      </c>
      <c r="F21" s="964">
        <v>6007.0867850000004</v>
      </c>
      <c r="G21" s="904">
        <v>58107.777000000002</v>
      </c>
      <c r="H21" s="908">
        <v>31129</v>
      </c>
      <c r="I21" s="908">
        <v>273.49698999999998</v>
      </c>
      <c r="J21" s="908">
        <v>44161.637000000002</v>
      </c>
      <c r="K21" s="908">
        <v>4078.6750000000002</v>
      </c>
      <c r="L21" s="908">
        <v>27554</v>
      </c>
      <c r="M21" s="930">
        <v>165304.58598999999</v>
      </c>
      <c r="N21" s="910">
        <v>1.8491370452683391</v>
      </c>
      <c r="O21" s="955">
        <v>5.13</v>
      </c>
      <c r="P21" s="955">
        <v>3.92</v>
      </c>
      <c r="Q21" s="955">
        <v>2.5499999999999998</v>
      </c>
      <c r="R21" s="907">
        <v>6.9414741226016767</v>
      </c>
      <c r="S21" s="901">
        <v>484.13634299219007</v>
      </c>
      <c r="T21" s="961"/>
    </row>
    <row r="22" spans="2:22" s="957" customFormat="1" ht="11.25" customHeight="1">
      <c r="B22" s="956">
        <v>1998</v>
      </c>
      <c r="C22" s="904">
        <v>297503.24599999998</v>
      </c>
      <c r="D22" s="965">
        <v>265539.47100000002</v>
      </c>
      <c r="E22" s="908">
        <v>191072.98302000001</v>
      </c>
      <c r="F22" s="964">
        <v>5750.2046783333335</v>
      </c>
      <c r="G22" s="904">
        <v>56842.904000000002</v>
      </c>
      <c r="H22" s="908">
        <v>30955.14</v>
      </c>
      <c r="I22" s="908">
        <v>636.33347000000003</v>
      </c>
      <c r="J22" s="908">
        <v>45500.65</v>
      </c>
      <c r="K22" s="908">
        <v>5944.9690000000001</v>
      </c>
      <c r="L22" s="908">
        <v>30254</v>
      </c>
      <c r="M22" s="930">
        <v>170133.99647000001</v>
      </c>
      <c r="N22" s="910">
        <v>1.7274374261600931</v>
      </c>
      <c r="O22" s="955">
        <v>5.57</v>
      </c>
      <c r="P22" s="955">
        <v>4.3499999999999996</v>
      </c>
      <c r="Q22" s="955">
        <v>3</v>
      </c>
      <c r="R22" s="907">
        <v>4.2592668495756536</v>
      </c>
      <c r="S22" s="901">
        <v>483.19447649285269</v>
      </c>
      <c r="T22" s="961"/>
    </row>
    <row r="23" spans="2:22" s="957" customFormat="1" ht="11.25" customHeight="1">
      <c r="B23" s="956">
        <v>1999</v>
      </c>
      <c r="C23" s="904">
        <v>277494.31199999998</v>
      </c>
      <c r="D23" s="965">
        <v>251206.55900000001</v>
      </c>
      <c r="E23" s="908">
        <v>164050.28612</v>
      </c>
      <c r="F23" s="964">
        <v>5573.9559626190476</v>
      </c>
      <c r="G23" s="904">
        <v>55473.962</v>
      </c>
      <c r="H23" s="908">
        <v>30360.826000000001</v>
      </c>
      <c r="I23" s="908">
        <v>889.37972000000002</v>
      </c>
      <c r="J23" s="908">
        <v>40858.470999999998</v>
      </c>
      <c r="K23" s="908">
        <v>6477.5950000000003</v>
      </c>
      <c r="L23" s="908">
        <v>26370.923999999999</v>
      </c>
      <c r="M23" s="930">
        <v>160431.15771999999</v>
      </c>
      <c r="N23" s="910">
        <v>1.92</v>
      </c>
      <c r="O23" s="955">
        <v>5.37</v>
      </c>
      <c r="P23" s="955">
        <v>4.13</v>
      </c>
      <c r="Q23" s="955">
        <v>2.94</v>
      </c>
      <c r="R23" s="907">
        <v>6.1803881875330182</v>
      </c>
      <c r="S23" s="901">
        <v>516.7658048692</v>
      </c>
      <c r="T23" s="961"/>
    </row>
    <row r="24" spans="2:22" s="957" customFormat="1" ht="11.25" customHeight="1">
      <c r="B24" s="956">
        <v>2000</v>
      </c>
      <c r="C24" s="904">
        <v>281169.946</v>
      </c>
      <c r="D24" s="965">
        <v>256490</v>
      </c>
      <c r="E24" s="908">
        <v>140226.25023000001</v>
      </c>
      <c r="F24" s="964">
        <v>5150.3096597619051</v>
      </c>
      <c r="G24" s="904">
        <v>55626</v>
      </c>
      <c r="H24" s="908">
        <v>31282</v>
      </c>
      <c r="I24" s="908">
        <v>848</v>
      </c>
      <c r="J24" s="908">
        <v>39378.154999999999</v>
      </c>
      <c r="K24" s="908">
        <v>10544</v>
      </c>
      <c r="L24" s="908">
        <v>27344.184000000001</v>
      </c>
      <c r="M24" s="930">
        <v>165022.33900000001</v>
      </c>
      <c r="N24" s="910">
        <v>3.31</v>
      </c>
      <c r="O24" s="955">
        <v>6.2</v>
      </c>
      <c r="P24" s="955">
        <v>4.92</v>
      </c>
      <c r="Q24" s="955">
        <v>3.93</v>
      </c>
      <c r="R24" s="907">
        <v>11.308152737672945</v>
      </c>
      <c r="S24" s="901">
        <v>907.22238827889998</v>
      </c>
      <c r="T24" s="961"/>
    </row>
    <row r="25" spans="2:22" s="957" customFormat="1" ht="11.25" customHeight="1">
      <c r="B25" s="956">
        <v>2001</v>
      </c>
      <c r="C25" s="904">
        <v>300966.38900000002</v>
      </c>
      <c r="D25" s="965">
        <v>272534</v>
      </c>
      <c r="E25" s="908">
        <v>219137.81514999998</v>
      </c>
      <c r="F25" s="964">
        <v>4641.3345669047621</v>
      </c>
      <c r="G25" s="904">
        <v>55008</v>
      </c>
      <c r="H25" s="908">
        <v>30917</v>
      </c>
      <c r="I25" s="908">
        <v>474</v>
      </c>
      <c r="J25" s="908">
        <v>33584.400999999998</v>
      </c>
      <c r="K25" s="908">
        <v>15141</v>
      </c>
      <c r="L25" s="908">
        <v>24175.208999999999</v>
      </c>
      <c r="M25" s="930">
        <v>159299.61000000002</v>
      </c>
      <c r="N25" s="910">
        <v>3.54</v>
      </c>
      <c r="O25" s="955">
        <v>8.09</v>
      </c>
      <c r="P25" s="955">
        <v>6.78</v>
      </c>
      <c r="Q25" s="955">
        <v>5.29</v>
      </c>
      <c r="R25" s="907">
        <v>12.472458943485567</v>
      </c>
      <c r="S25" s="901">
        <v>1022.6592148287</v>
      </c>
      <c r="T25" s="961"/>
    </row>
    <row r="26" spans="2:22" s="957" customFormat="1" ht="11.25" customHeight="1">
      <c r="B26" s="956">
        <v>2002</v>
      </c>
      <c r="C26" s="904">
        <v>293029.90399999998</v>
      </c>
      <c r="D26" s="963">
        <v>271387</v>
      </c>
      <c r="E26" s="908">
        <v>250172.38372000001</v>
      </c>
      <c r="F26" s="962">
        <v>3542.0107621428569</v>
      </c>
      <c r="G26" s="904">
        <v>59398</v>
      </c>
      <c r="H26" s="908">
        <v>33501</v>
      </c>
      <c r="I26" s="908">
        <v>482</v>
      </c>
      <c r="J26" s="908">
        <v>26878.669000000002</v>
      </c>
      <c r="K26" s="908">
        <v>15439</v>
      </c>
      <c r="L26" s="908">
        <v>27680.835999999999</v>
      </c>
      <c r="M26" s="930">
        <v>163379.505</v>
      </c>
      <c r="N26" s="909">
        <v>1.99</v>
      </c>
      <c r="O26" s="955">
        <v>6.39</v>
      </c>
      <c r="P26" s="955">
        <v>5.2</v>
      </c>
      <c r="Q26" s="955">
        <v>3.91</v>
      </c>
      <c r="R26" s="907">
        <v>8.9059733093571332</v>
      </c>
      <c r="S26" s="901">
        <v>571.60518330909997</v>
      </c>
      <c r="T26" s="961"/>
    </row>
    <row r="27" spans="2:22" s="957" customFormat="1" ht="11.25" customHeight="1">
      <c r="B27" s="956">
        <v>2003</v>
      </c>
      <c r="C27" s="904">
        <v>287141.04800000001</v>
      </c>
      <c r="D27" s="908">
        <v>264654</v>
      </c>
      <c r="E27" s="908">
        <v>224326.71708999999</v>
      </c>
      <c r="F27" s="931">
        <v>3080.1645302380953</v>
      </c>
      <c r="G27" s="904">
        <v>54632</v>
      </c>
      <c r="H27" s="908">
        <v>30994</v>
      </c>
      <c r="I27" s="908">
        <v>589</v>
      </c>
      <c r="J27" s="908">
        <v>25200.224000000002</v>
      </c>
      <c r="K27" s="908">
        <v>14484</v>
      </c>
      <c r="L27" s="908">
        <v>28225.772000000001</v>
      </c>
      <c r="M27" s="930">
        <v>154124.99600000001</v>
      </c>
      <c r="N27" s="902">
        <v>4.12</v>
      </c>
      <c r="O27" s="955">
        <v>7.33</v>
      </c>
      <c r="P27" s="955">
        <v>5.95</v>
      </c>
      <c r="Q27" s="955">
        <v>5.04</v>
      </c>
      <c r="R27" s="907">
        <v>12.18016704763494</v>
      </c>
      <c r="S27" s="901">
        <v>1127.8913985125</v>
      </c>
      <c r="T27" s="961"/>
    </row>
    <row r="28" spans="2:22" s="957" customFormat="1" ht="11.25" customHeight="1">
      <c r="B28" s="956">
        <v>2004</v>
      </c>
      <c r="C28" s="904">
        <v>293807.43199999997</v>
      </c>
      <c r="D28" s="908">
        <v>274588</v>
      </c>
      <c r="E28" s="908">
        <v>253855.29629000003</v>
      </c>
      <c r="F28" s="931">
        <v>3195.5656873809526</v>
      </c>
      <c r="G28" s="904">
        <v>60527</v>
      </c>
      <c r="H28" s="908">
        <v>31156</v>
      </c>
      <c r="I28" s="908">
        <v>661</v>
      </c>
      <c r="J28" s="908">
        <v>26674</v>
      </c>
      <c r="K28" s="908">
        <v>9423</v>
      </c>
      <c r="L28" s="908">
        <v>27450</v>
      </c>
      <c r="M28" s="930">
        <v>155891</v>
      </c>
      <c r="N28" s="902">
        <v>5.22</v>
      </c>
      <c r="O28" s="955">
        <v>8.1199999999999992</v>
      </c>
      <c r="P28" s="955">
        <v>6.75</v>
      </c>
      <c r="Q28" s="955">
        <v>5.9</v>
      </c>
      <c r="R28" s="907">
        <v>19.663049485957668</v>
      </c>
      <c r="S28" s="901">
        <v>1496.1839262465999</v>
      </c>
      <c r="T28" s="961"/>
    </row>
    <row r="29" spans="2:22" s="957" customFormat="1" ht="11.25" customHeight="1">
      <c r="B29" s="956">
        <v>2005</v>
      </c>
      <c r="C29" s="904">
        <v>313491.15999999997</v>
      </c>
      <c r="D29" s="908">
        <v>298408</v>
      </c>
      <c r="E29" s="908">
        <v>269062.37274000002</v>
      </c>
      <c r="F29" s="931">
        <v>2310.4226966666665</v>
      </c>
      <c r="G29" s="904">
        <v>58044</v>
      </c>
      <c r="H29" s="908">
        <v>34447</v>
      </c>
      <c r="I29" s="908">
        <v>187</v>
      </c>
      <c r="J29" s="908">
        <v>25370</v>
      </c>
      <c r="K29" s="908">
        <v>12239</v>
      </c>
      <c r="L29" s="908">
        <v>29989</v>
      </c>
      <c r="M29" s="930">
        <v>160276</v>
      </c>
      <c r="N29" s="902">
        <v>7.4</v>
      </c>
      <c r="O29" s="955">
        <v>9.7100000000000009</v>
      </c>
      <c r="P29" s="955">
        <v>8.23</v>
      </c>
      <c r="Q29" s="955">
        <v>7.33</v>
      </c>
      <c r="R29" s="907">
        <v>32.31254832352041</v>
      </c>
      <c r="S29" s="901">
        <v>2282.8748450337998</v>
      </c>
      <c r="T29" s="961"/>
    </row>
    <row r="30" spans="2:22" s="957" customFormat="1" ht="11.25" customHeight="1">
      <c r="B30" s="956">
        <v>2006</v>
      </c>
      <c r="C30" s="904">
        <v>356338.77</v>
      </c>
      <c r="D30" s="908">
        <v>345409</v>
      </c>
      <c r="E30" s="908">
        <v>320162.8112</v>
      </c>
      <c r="F30" s="931">
        <v>1924.9995264285712</v>
      </c>
      <c r="G30" s="904">
        <v>60017</v>
      </c>
      <c r="H30" s="908">
        <v>34051</v>
      </c>
      <c r="I30" s="908">
        <v>186</v>
      </c>
      <c r="J30" s="908">
        <v>29076</v>
      </c>
      <c r="K30" s="908">
        <v>28953</v>
      </c>
      <c r="L30" s="908">
        <v>35116</v>
      </c>
      <c r="M30" s="930">
        <v>187399</v>
      </c>
      <c r="N30" s="902">
        <v>5.69</v>
      </c>
      <c r="O30" s="955">
        <v>11.02</v>
      </c>
      <c r="P30" s="955">
        <v>9.61</v>
      </c>
      <c r="Q30" s="955">
        <v>8.02</v>
      </c>
      <c r="R30" s="907">
        <v>31.404223672957439</v>
      </c>
      <c r="S30" s="901">
        <v>2025.8303256983004</v>
      </c>
      <c r="T30" s="960"/>
      <c r="U30" s="958"/>
      <c r="V30" s="958"/>
    </row>
    <row r="31" spans="2:22" s="957" customFormat="1" ht="11.25" customHeight="1">
      <c r="B31" s="956">
        <v>2007</v>
      </c>
      <c r="C31" s="904">
        <v>385516.96799999999</v>
      </c>
      <c r="D31" s="908">
        <v>373680</v>
      </c>
      <c r="E31" s="908">
        <v>350284.59781999997</v>
      </c>
      <c r="F31" s="931">
        <v>1768.5498252380951</v>
      </c>
      <c r="G31" s="904">
        <v>60563</v>
      </c>
      <c r="H31" s="908">
        <v>34447</v>
      </c>
      <c r="I31" s="908">
        <v>209</v>
      </c>
      <c r="J31" s="908">
        <v>31578</v>
      </c>
      <c r="K31" s="908">
        <v>56438</v>
      </c>
      <c r="L31" s="908">
        <v>36464</v>
      </c>
      <c r="M31" s="930">
        <v>219699</v>
      </c>
      <c r="N31" s="902">
        <v>4.1399999999999997</v>
      </c>
      <c r="O31" s="955">
        <v>9.44</v>
      </c>
      <c r="P31" s="955">
        <v>8.0299999999999994</v>
      </c>
      <c r="Q31" s="955">
        <v>6.35</v>
      </c>
      <c r="R31" s="907">
        <v>45.159211571801663</v>
      </c>
      <c r="S31" s="901">
        <v>1626.9015157331999</v>
      </c>
      <c r="T31" s="960"/>
      <c r="U31" s="958"/>
      <c r="V31" s="958"/>
    </row>
    <row r="32" spans="2:22" s="957" customFormat="1" ht="11.25" customHeight="1">
      <c r="B32" s="956">
        <v>2008</v>
      </c>
      <c r="C32" s="904">
        <v>442524.125</v>
      </c>
      <c r="D32" s="908">
        <v>430286</v>
      </c>
      <c r="E32" s="908">
        <v>382959.98924000002</v>
      </c>
      <c r="F32" s="931">
        <v>2564.025018095238</v>
      </c>
      <c r="G32" s="904">
        <v>65974</v>
      </c>
      <c r="H32" s="908">
        <v>37612</v>
      </c>
      <c r="I32" s="908">
        <v>208</v>
      </c>
      <c r="J32" s="908">
        <v>33112</v>
      </c>
      <c r="K32" s="908">
        <v>55374</v>
      </c>
      <c r="L32" s="908">
        <v>31907</v>
      </c>
      <c r="M32" s="930">
        <v>224187</v>
      </c>
      <c r="N32" s="902">
        <v>6.82</v>
      </c>
      <c r="O32" s="955">
        <v>9</v>
      </c>
      <c r="P32" s="955">
        <v>7.74</v>
      </c>
      <c r="Q32" s="955">
        <v>7.21</v>
      </c>
      <c r="R32" s="907">
        <v>68.154911200093849</v>
      </c>
      <c r="S32" s="901">
        <v>3109.3014174230998</v>
      </c>
      <c r="T32" s="960"/>
      <c r="U32" s="958"/>
      <c r="V32" s="958"/>
    </row>
    <row r="33" spans="2:22" s="957" customFormat="1" ht="11.25" customHeight="1">
      <c r="B33" s="956">
        <v>2009</v>
      </c>
      <c r="C33" s="904">
        <v>449675.34499999997</v>
      </c>
      <c r="D33" s="908">
        <v>435673</v>
      </c>
      <c r="E33" s="908">
        <v>390475.34185999993</v>
      </c>
      <c r="F33" s="931">
        <v>4817.1624249999995</v>
      </c>
      <c r="G33" s="904">
        <v>65184</v>
      </c>
      <c r="H33" s="908">
        <v>37024</v>
      </c>
      <c r="I33" s="908">
        <v>149</v>
      </c>
      <c r="J33" s="908">
        <v>29845</v>
      </c>
      <c r="K33" s="908">
        <v>49984</v>
      </c>
      <c r="L33" s="908">
        <v>32034</v>
      </c>
      <c r="M33" s="930">
        <v>214220</v>
      </c>
      <c r="N33" s="902">
        <v>3.38</v>
      </c>
      <c r="O33" s="955">
        <v>8.9499999999999993</v>
      </c>
      <c r="P33" s="955">
        <v>7.57</v>
      </c>
      <c r="Q33" s="955">
        <v>5.62</v>
      </c>
      <c r="R33" s="907">
        <v>38.865638098138234</v>
      </c>
      <c r="S33" s="901">
        <v>1659.7968314699999</v>
      </c>
      <c r="T33" s="960"/>
      <c r="U33" s="958"/>
      <c r="V33" s="958"/>
    </row>
    <row r="34" spans="2:22" s="957" customFormat="1" ht="11.25" customHeight="1">
      <c r="B34" s="956">
        <v>2010</v>
      </c>
      <c r="C34" s="904">
        <v>439929.37199999997</v>
      </c>
      <c r="D34" s="908">
        <v>422067</v>
      </c>
      <c r="E34" s="908">
        <v>387592.89399999997</v>
      </c>
      <c r="F34" s="931">
        <v>5868.6255714285717</v>
      </c>
      <c r="G34" s="904">
        <v>66087</v>
      </c>
      <c r="H34" s="908">
        <v>38461</v>
      </c>
      <c r="I34" s="908">
        <v>203</v>
      </c>
      <c r="J34" s="908">
        <v>32079</v>
      </c>
      <c r="K34" s="908">
        <v>48399</v>
      </c>
      <c r="L34" s="908">
        <v>33985</v>
      </c>
      <c r="M34" s="930">
        <v>219214</v>
      </c>
      <c r="N34" s="902">
        <v>4.25</v>
      </c>
      <c r="O34" s="955">
        <v>8.2200000000000006</v>
      </c>
      <c r="P34" s="955">
        <v>6.83</v>
      </c>
      <c r="Q34" s="955">
        <v>5.57</v>
      </c>
      <c r="R34" s="907">
        <v>49.98</v>
      </c>
      <c r="S34" s="901">
        <v>2087.0986560599999</v>
      </c>
      <c r="T34" s="960"/>
      <c r="U34" s="958"/>
      <c r="V34" s="958"/>
    </row>
    <row r="35" spans="2:22" s="957" customFormat="1" ht="11.25" customHeight="1">
      <c r="B35" s="956">
        <v>2011</v>
      </c>
      <c r="C35" s="904">
        <v>462495.32299999997</v>
      </c>
      <c r="D35" s="908">
        <v>442615</v>
      </c>
      <c r="E35" s="908">
        <v>406323.00400000002</v>
      </c>
      <c r="F35" s="931">
        <v>7570.8952142857142</v>
      </c>
      <c r="G35" s="904">
        <v>70076</v>
      </c>
      <c r="H35" s="908">
        <v>40444</v>
      </c>
      <c r="I35" s="908">
        <v>290</v>
      </c>
      <c r="J35" s="908">
        <v>33633</v>
      </c>
      <c r="K35" s="908">
        <v>40138</v>
      </c>
      <c r="L35" s="908">
        <v>37646</v>
      </c>
      <c r="M35" s="930">
        <v>222227</v>
      </c>
      <c r="N35" s="902">
        <v>3.92</v>
      </c>
      <c r="O35" s="955">
        <v>8.44</v>
      </c>
      <c r="P35" s="955">
        <v>7.05</v>
      </c>
      <c r="Q35" s="955">
        <v>5.5</v>
      </c>
      <c r="R35" s="907">
        <v>60.986078944636603</v>
      </c>
      <c r="S35" s="901">
        <v>2196.7700132199998</v>
      </c>
      <c r="T35" s="960"/>
      <c r="U35" s="958"/>
      <c r="V35" s="958"/>
    </row>
    <row r="36" spans="2:22" s="957" customFormat="1" ht="11.25" customHeight="1">
      <c r="B36" s="956">
        <v>2012</v>
      </c>
      <c r="C36" s="904">
        <v>490570.51699999999</v>
      </c>
      <c r="D36" s="908">
        <v>474756</v>
      </c>
      <c r="E36" s="908">
        <v>436090.49599999998</v>
      </c>
      <c r="F36" s="931">
        <v>8106.0458333333336</v>
      </c>
      <c r="G36" s="904">
        <v>59801</v>
      </c>
      <c r="H36" s="908">
        <v>35363</v>
      </c>
      <c r="I36" s="908">
        <v>289</v>
      </c>
      <c r="J36" s="908">
        <v>36350</v>
      </c>
      <c r="K36" s="908">
        <v>47138</v>
      </c>
      <c r="L36" s="908">
        <v>44098</v>
      </c>
      <c r="M36" s="930">
        <v>223039</v>
      </c>
      <c r="N36" s="902">
        <v>2.82</v>
      </c>
      <c r="O36" s="955">
        <v>8.6999999999999993</v>
      </c>
      <c r="P36" s="955">
        <v>7</v>
      </c>
      <c r="Q36" s="955">
        <v>4.6900000000000004</v>
      </c>
      <c r="R36" s="907">
        <v>50.49492986294694</v>
      </c>
      <c r="S36" s="901">
        <v>1748.1261358200002</v>
      </c>
      <c r="T36" s="960"/>
      <c r="U36" s="958"/>
      <c r="V36" s="958"/>
    </row>
    <row r="37" spans="2:22" s="957" customFormat="1" ht="11.25" customHeight="1">
      <c r="B37" s="956">
        <v>2013</v>
      </c>
      <c r="C37" s="904">
        <v>470345.48800000001</v>
      </c>
      <c r="D37" s="908">
        <v>455454</v>
      </c>
      <c r="E37" s="908">
        <v>409703.728</v>
      </c>
      <c r="F37" s="931">
        <v>8132.0975238095243</v>
      </c>
      <c r="G37" s="904">
        <v>70491</v>
      </c>
      <c r="H37" s="908">
        <v>41398</v>
      </c>
      <c r="I37" s="908">
        <v>224</v>
      </c>
      <c r="J37" s="908">
        <v>38009</v>
      </c>
      <c r="K37" s="908">
        <v>49562</v>
      </c>
      <c r="L37" s="908">
        <v>47602</v>
      </c>
      <c r="M37" s="930">
        <v>247286</v>
      </c>
      <c r="N37" s="902">
        <v>3.68</v>
      </c>
      <c r="O37" s="955">
        <v>8.5500000000000007</v>
      </c>
      <c r="P37" s="955">
        <v>7.13</v>
      </c>
      <c r="Q37" s="955">
        <v>5.22</v>
      </c>
      <c r="R37" s="907">
        <v>54.027715566032093</v>
      </c>
      <c r="S37" s="901">
        <v>2115.4293719716147</v>
      </c>
      <c r="T37" s="959"/>
      <c r="U37" s="958"/>
      <c r="V37" s="958"/>
    </row>
    <row r="38" spans="2:22" s="957" customFormat="1" ht="11.25" customHeight="1">
      <c r="B38" s="956">
        <v>2014</v>
      </c>
      <c r="C38" s="904">
        <v>450020.41399999999</v>
      </c>
      <c r="D38" s="908">
        <v>435893</v>
      </c>
      <c r="E38" s="908">
        <v>391536.01500000001</v>
      </c>
      <c r="F38" s="931">
        <v>9692.7550476190463</v>
      </c>
      <c r="G38" s="904">
        <v>62458</v>
      </c>
      <c r="H38" s="908">
        <v>38156</v>
      </c>
      <c r="I38" s="908">
        <v>256</v>
      </c>
      <c r="J38" s="908">
        <v>38330</v>
      </c>
      <c r="K38" s="908">
        <v>58780</v>
      </c>
      <c r="L38" s="908">
        <v>43758</v>
      </c>
      <c r="M38" s="930">
        <v>241738</v>
      </c>
      <c r="N38" s="902">
        <v>4.3499999999999996</v>
      </c>
      <c r="O38" s="955">
        <v>9.48</v>
      </c>
      <c r="P38" s="955">
        <v>7.71</v>
      </c>
      <c r="Q38" s="955">
        <v>5.87</v>
      </c>
      <c r="R38" s="907">
        <v>46.134985073571471</v>
      </c>
      <c r="S38" s="901">
        <v>2343.3096594436888</v>
      </c>
    </row>
    <row r="39" spans="2:22" s="957" customFormat="1" ht="11.25" customHeight="1">
      <c r="B39" s="956">
        <v>2015</v>
      </c>
      <c r="C39" s="904">
        <v>417017.78600000002</v>
      </c>
      <c r="D39" s="908">
        <v>401722</v>
      </c>
      <c r="E39" s="908">
        <v>360018.462</v>
      </c>
      <c r="F39" s="904">
        <v>7286.192</v>
      </c>
      <c r="G39" s="904">
        <v>58562</v>
      </c>
      <c r="H39" s="908">
        <v>35772</v>
      </c>
      <c r="I39" s="908">
        <v>326</v>
      </c>
      <c r="J39" s="908">
        <v>37189</v>
      </c>
      <c r="K39" s="908">
        <v>56449</v>
      </c>
      <c r="L39" s="908">
        <v>44315</v>
      </c>
      <c r="M39" s="930">
        <v>232613</v>
      </c>
      <c r="N39" s="902">
        <v>2.604350828925913</v>
      </c>
      <c r="O39" s="955">
        <v>9.7200000000000006</v>
      </c>
      <c r="P39" s="955">
        <v>7.97</v>
      </c>
      <c r="Q39" s="955">
        <v>5.93</v>
      </c>
      <c r="R39" s="907">
        <v>22.835982562863219</v>
      </c>
      <c r="S39" s="901">
        <v>1212.6123771594491</v>
      </c>
    </row>
    <row r="40" spans="2:22" s="954" customFormat="1">
      <c r="B40" s="956">
        <v>2016</v>
      </c>
      <c r="C40" s="904">
        <v>365255.92300000001</v>
      </c>
      <c r="D40" s="908">
        <v>352437</v>
      </c>
      <c r="E40" s="908">
        <v>319055.91399999999</v>
      </c>
      <c r="F40" s="904">
        <v>5573.4979999999996</v>
      </c>
      <c r="G40" s="904">
        <v>63929</v>
      </c>
      <c r="H40" s="908">
        <v>39066</v>
      </c>
      <c r="I40" s="908">
        <v>347</v>
      </c>
      <c r="J40" s="908">
        <v>38568</v>
      </c>
      <c r="K40" s="908">
        <v>59684</v>
      </c>
      <c r="L40" s="908">
        <v>38562</v>
      </c>
      <c r="M40" s="930">
        <v>240156</v>
      </c>
      <c r="N40" s="902">
        <v>2.2400000000000002</v>
      </c>
      <c r="O40" s="955">
        <v>9.1199999999999992</v>
      </c>
      <c r="P40" s="955">
        <v>7.43</v>
      </c>
      <c r="Q40" s="955">
        <v>5.52</v>
      </c>
      <c r="R40" s="902">
        <v>25.51</v>
      </c>
      <c r="S40" s="901">
        <v>931.63881398000012</v>
      </c>
    </row>
    <row r="41" spans="2:22" s="954" customFormat="1">
      <c r="B41" s="956">
        <v>2017</v>
      </c>
      <c r="C41" s="904">
        <v>315068.23800000001</v>
      </c>
      <c r="D41" s="908">
        <v>303788</v>
      </c>
      <c r="E41" s="908">
        <v>278012.43300000002</v>
      </c>
      <c r="F41" s="904">
        <v>4812.53</v>
      </c>
      <c r="G41" s="904">
        <v>66700</v>
      </c>
      <c r="H41" s="908">
        <v>41264</v>
      </c>
      <c r="I41" s="908">
        <v>354</v>
      </c>
      <c r="J41" s="908">
        <v>40007</v>
      </c>
      <c r="K41" s="908">
        <v>40900</v>
      </c>
      <c r="L41" s="908">
        <v>32862</v>
      </c>
      <c r="M41" s="930">
        <v>222087</v>
      </c>
      <c r="N41" s="902">
        <v>2.72</v>
      </c>
      <c r="O41" s="955">
        <v>9.0500000000000007</v>
      </c>
      <c r="P41" s="955">
        <v>7.4</v>
      </c>
      <c r="Q41" s="955">
        <v>5.51</v>
      </c>
      <c r="R41" s="902">
        <v>31.94</v>
      </c>
      <c r="S41" s="901">
        <v>980.01556819999996</v>
      </c>
    </row>
    <row r="42" spans="2:22" ht="12" customHeight="1">
      <c r="B42" s="953" t="s">
        <v>1067</v>
      </c>
      <c r="C42" s="898">
        <v>295000</v>
      </c>
      <c r="D42" s="928">
        <v>285000</v>
      </c>
      <c r="E42" s="928">
        <v>257000</v>
      </c>
      <c r="F42" s="898">
        <v>4300</v>
      </c>
      <c r="G42" s="898">
        <v>66800</v>
      </c>
      <c r="H42" s="928">
        <v>41600</v>
      </c>
      <c r="I42" s="928">
        <v>340</v>
      </c>
      <c r="J42" s="928">
        <v>40000</v>
      </c>
      <c r="K42" s="928">
        <v>59000</v>
      </c>
      <c r="L42" s="928">
        <v>31000</v>
      </c>
      <c r="M42" s="927">
        <v>238740</v>
      </c>
      <c r="N42" s="896">
        <v>2.6</v>
      </c>
      <c r="O42" s="952">
        <v>9.6999999999999993</v>
      </c>
      <c r="P42" s="952">
        <v>7.5</v>
      </c>
      <c r="Q42" s="952">
        <v>5.4</v>
      </c>
      <c r="R42" s="896">
        <v>40</v>
      </c>
      <c r="S42" s="895">
        <v>913</v>
      </c>
    </row>
    <row r="43" spans="2:22" ht="11.25" customHeight="1">
      <c r="B43" s="885"/>
      <c r="C43" s="885"/>
      <c r="D43" s="885"/>
      <c r="E43" s="885"/>
      <c r="F43" s="885"/>
      <c r="G43" s="951"/>
      <c r="H43" s="951"/>
      <c r="I43" s="951"/>
      <c r="J43" s="951"/>
      <c r="K43" s="951"/>
      <c r="L43" s="951"/>
      <c r="M43" s="885"/>
      <c r="N43" s="887"/>
      <c r="O43" s="950"/>
      <c r="P43" s="950"/>
      <c r="Q43" s="950"/>
      <c r="R43" s="949"/>
      <c r="S43" s="885"/>
    </row>
    <row r="44" spans="2:22" s="885" customFormat="1">
      <c r="B44" s="1197" t="s">
        <v>1119</v>
      </c>
      <c r="C44" s="1197"/>
      <c r="D44" s="1197"/>
      <c r="E44" s="1197"/>
      <c r="F44" s="1197"/>
      <c r="G44" s="1197"/>
      <c r="H44" s="1197"/>
      <c r="I44" s="1197"/>
      <c r="J44" s="1197"/>
      <c r="K44" s="1197"/>
      <c r="L44" s="1197"/>
      <c r="M44" s="1197"/>
      <c r="N44" s="1197"/>
      <c r="O44" s="1197"/>
      <c r="P44" s="1197"/>
      <c r="Q44" s="1197"/>
      <c r="R44" s="1197"/>
      <c r="S44" s="1197"/>
    </row>
    <row r="45" spans="2:22" s="885" customFormat="1" ht="11.25" customHeight="1">
      <c r="B45" s="1197" t="s">
        <v>1076</v>
      </c>
      <c r="C45" s="1197"/>
      <c r="D45" s="1197"/>
      <c r="E45" s="1197"/>
      <c r="F45" s="1197"/>
      <c r="G45" s="1197"/>
      <c r="H45" s="1197"/>
      <c r="I45" s="1197"/>
      <c r="J45" s="1197"/>
      <c r="K45" s="1197"/>
      <c r="L45" s="1197"/>
      <c r="M45" s="1197"/>
      <c r="N45" s="1197"/>
      <c r="O45" s="1197"/>
      <c r="P45" s="1197"/>
      <c r="Q45" s="1197"/>
      <c r="R45" s="1197"/>
      <c r="S45" s="1197"/>
    </row>
    <row r="46" spans="2:22" s="885" customFormat="1" ht="12" customHeight="1">
      <c r="B46" s="1197" t="s">
        <v>1118</v>
      </c>
      <c r="C46" s="1197"/>
      <c r="D46" s="1197"/>
      <c r="E46" s="1197"/>
      <c r="F46" s="1197"/>
      <c r="G46" s="1197"/>
      <c r="H46" s="1197"/>
      <c r="I46" s="1197"/>
      <c r="J46" s="1197"/>
      <c r="K46" s="1197"/>
      <c r="L46" s="1197"/>
      <c r="M46" s="1197"/>
      <c r="N46" s="1197"/>
      <c r="O46" s="1197"/>
      <c r="P46" s="1197"/>
      <c r="Q46" s="1197"/>
      <c r="R46" s="1197"/>
      <c r="S46" s="1197"/>
    </row>
    <row r="47" spans="2:22" s="885" customFormat="1" ht="15">
      <c r="B47" s="1222" t="s">
        <v>1117</v>
      </c>
      <c r="C47" s="1222"/>
      <c r="D47" s="1222"/>
      <c r="E47" s="1222"/>
      <c r="F47" s="1222"/>
      <c r="G47" s="1222"/>
      <c r="H47" s="1222"/>
      <c r="I47" s="1222"/>
      <c r="J47" s="1222"/>
      <c r="K47" s="1222"/>
      <c r="L47" s="1222"/>
      <c r="M47" s="1222"/>
      <c r="N47" s="1222"/>
      <c r="O47" s="1222"/>
      <c r="P47" s="1222"/>
      <c r="Q47" s="1222"/>
      <c r="R47" s="1222"/>
      <c r="S47" s="1222"/>
    </row>
    <row r="48" spans="2:22" s="885" customFormat="1" ht="11.25" customHeight="1">
      <c r="M48" s="948"/>
      <c r="N48" s="947"/>
      <c r="O48" s="887"/>
      <c r="P48" s="887"/>
      <c r="Q48" s="887"/>
      <c r="T48" s="946"/>
    </row>
    <row r="49" spans="2:19">
      <c r="B49" s="1197" t="s">
        <v>1116</v>
      </c>
      <c r="C49" s="1197"/>
      <c r="D49" s="1197"/>
      <c r="E49" s="1197"/>
      <c r="F49" s="1197"/>
      <c r="G49" s="1197"/>
      <c r="H49" s="1197"/>
      <c r="I49" s="1197"/>
      <c r="J49" s="1197"/>
      <c r="K49" s="1197"/>
      <c r="L49" s="1197"/>
      <c r="M49" s="1197"/>
      <c r="N49" s="1197"/>
      <c r="O49" s="1197"/>
      <c r="P49" s="1197"/>
      <c r="Q49" s="1197"/>
      <c r="R49" s="1197"/>
      <c r="S49" s="1197"/>
    </row>
    <row r="50" spans="2:19">
      <c r="B50" s="885"/>
      <c r="C50" s="885"/>
      <c r="D50" s="885"/>
      <c r="E50" s="945"/>
      <c r="F50" s="885"/>
      <c r="G50" s="885"/>
      <c r="H50" s="885"/>
      <c r="I50" s="885"/>
      <c r="J50" s="885"/>
      <c r="K50" s="885"/>
      <c r="L50" s="885"/>
      <c r="M50" s="885"/>
      <c r="N50" s="887"/>
      <c r="O50" s="887"/>
      <c r="P50" s="887"/>
      <c r="Q50" s="887"/>
      <c r="R50" s="885"/>
      <c r="S50" s="885"/>
    </row>
    <row r="51" spans="2:19">
      <c r="E51" s="943"/>
      <c r="M51" s="944"/>
    </row>
    <row r="52" spans="2:19">
      <c r="E52" s="943"/>
    </row>
    <row r="53" spans="2:19">
      <c r="E53" s="943"/>
    </row>
    <row r="54" spans="2:19">
      <c r="E54" s="943"/>
    </row>
  </sheetData>
  <mergeCells count="12">
    <mergeCell ref="B47:S47"/>
    <mergeCell ref="B49:S49"/>
    <mergeCell ref="B1:B3"/>
    <mergeCell ref="C1:F1"/>
    <mergeCell ref="G1:M1"/>
    <mergeCell ref="N1:R1"/>
    <mergeCell ref="C3:E3"/>
    <mergeCell ref="G3:M3"/>
    <mergeCell ref="N3:Q3"/>
    <mergeCell ref="B44:S44"/>
    <mergeCell ref="B45:S45"/>
    <mergeCell ref="B46:S46"/>
  </mergeCells>
  <printOptions horizontalCentered="1"/>
  <pageMargins left="1" right="1" top="1" bottom="0.7" header="0.5" footer="0.5"/>
  <pageSetup scale="57" fitToHeight="0" orientation="landscape" r:id="rId1"/>
  <headerFooter scaleWithDoc="0" alignWithMargins="0">
    <oddHeader xml:space="preserve">&amp;C&amp;"-,Bold"&amp;10Table 17.3
Supply, Disposition, Prices, and Value of Natural Gas in Utah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view="pageLayout" zoomScaleNormal="85" zoomScaleSheetLayoutView="100" workbookViewId="0">
      <selection sqref="A1:A3"/>
    </sheetView>
  </sheetViews>
  <sheetFormatPr defaultColWidth="8" defaultRowHeight="12.75"/>
  <cols>
    <col min="1" max="1" width="5.85546875" style="894" bestFit="1" customWidth="1"/>
    <col min="2" max="2" width="9.7109375" style="894" bestFit="1" customWidth="1"/>
    <col min="3" max="3" width="7.140625" style="894" bestFit="1" customWidth="1"/>
    <col min="4" max="4" width="16.42578125" style="894" customWidth="1"/>
    <col min="5" max="5" width="11.42578125" style="894" bestFit="1" customWidth="1"/>
    <col min="6" max="6" width="6.85546875" style="894" bestFit="1" customWidth="1"/>
    <col min="7" max="7" width="8.42578125" style="894" bestFit="1" customWidth="1"/>
    <col min="8" max="8" width="7" style="894" bestFit="1" customWidth="1"/>
    <col min="9" max="9" width="6.42578125" style="894" bestFit="1" customWidth="1"/>
    <col min="10" max="10" width="9.140625" style="894" bestFit="1" customWidth="1"/>
    <col min="11" max="11" width="9" style="894" bestFit="1" customWidth="1"/>
    <col min="12" max="12" width="6.42578125" style="894" bestFit="1" customWidth="1"/>
    <col min="13" max="13" width="7.42578125" style="894" bestFit="1" customWidth="1"/>
    <col min="14" max="14" width="8.42578125" style="894" bestFit="1" customWidth="1"/>
    <col min="15" max="15" width="0.85546875" style="894" customWidth="1"/>
    <col min="16" max="16384" width="8" style="894"/>
  </cols>
  <sheetData>
    <row r="1" spans="1:15" s="913" customFormat="1" ht="15" customHeight="1">
      <c r="A1" s="1205" t="s">
        <v>4</v>
      </c>
      <c r="B1" s="1219" t="s">
        <v>1115</v>
      </c>
      <c r="C1" s="1220"/>
      <c r="D1" s="942" t="s">
        <v>1153</v>
      </c>
      <c r="E1" s="1219" t="s">
        <v>1138</v>
      </c>
      <c r="F1" s="1220"/>
      <c r="G1" s="1220"/>
      <c r="H1" s="1220"/>
      <c r="I1" s="1220"/>
      <c r="J1" s="1219" t="s">
        <v>1113</v>
      </c>
      <c r="K1" s="1220"/>
      <c r="L1" s="1219" t="s">
        <v>1112</v>
      </c>
      <c r="M1" s="1200"/>
      <c r="N1" s="920" t="s">
        <v>1091</v>
      </c>
      <c r="O1" s="937"/>
    </row>
    <row r="2" spans="1:15" s="913" customFormat="1" ht="38.25">
      <c r="A2" s="1206"/>
      <c r="B2" s="939" t="s">
        <v>1139</v>
      </c>
      <c r="C2" s="941" t="s">
        <v>1152</v>
      </c>
      <c r="D2" s="1000" t="s">
        <v>1151</v>
      </c>
      <c r="E2" s="939" t="s">
        <v>1150</v>
      </c>
      <c r="F2" s="941" t="s">
        <v>1149</v>
      </c>
      <c r="G2" s="941" t="s">
        <v>1148</v>
      </c>
      <c r="H2" s="941" t="s">
        <v>1131</v>
      </c>
      <c r="I2" s="999" t="s">
        <v>9</v>
      </c>
      <c r="J2" s="939" t="s">
        <v>1147</v>
      </c>
      <c r="K2" s="941" t="s">
        <v>1146</v>
      </c>
      <c r="L2" s="939" t="s">
        <v>1145</v>
      </c>
      <c r="M2" s="998" t="s">
        <v>1144</v>
      </c>
      <c r="N2" s="997" t="s">
        <v>1143</v>
      </c>
      <c r="O2" s="937"/>
    </row>
    <row r="3" spans="1:15" s="913" customFormat="1" ht="9.75" customHeight="1">
      <c r="A3" s="1207"/>
      <c r="B3" s="1236" t="s">
        <v>1142</v>
      </c>
      <c r="C3" s="1237"/>
      <c r="D3" s="996" t="s">
        <v>1142</v>
      </c>
      <c r="E3" s="1236" t="s">
        <v>1142</v>
      </c>
      <c r="F3" s="1232"/>
      <c r="G3" s="1232"/>
      <c r="H3" s="1232"/>
      <c r="I3" s="1237"/>
      <c r="J3" s="1236" t="s">
        <v>1142</v>
      </c>
      <c r="K3" s="1232"/>
      <c r="L3" s="1238" t="s">
        <v>1141</v>
      </c>
      <c r="M3" s="1239"/>
      <c r="N3" s="995" t="s">
        <v>1078</v>
      </c>
      <c r="O3" s="937"/>
    </row>
    <row r="4" spans="1:15">
      <c r="A4" s="906">
        <v>1980</v>
      </c>
      <c r="B4" s="988">
        <v>13236</v>
      </c>
      <c r="C4" s="992">
        <v>1214</v>
      </c>
      <c r="D4" s="991">
        <v>13014</v>
      </c>
      <c r="E4" s="988">
        <v>237</v>
      </c>
      <c r="F4" s="987">
        <v>1472.9557</v>
      </c>
      <c r="G4" s="987">
        <v>501</v>
      </c>
      <c r="H4" s="987">
        <v>4895</v>
      </c>
      <c r="I4" s="994">
        <v>7105.9557000000004</v>
      </c>
      <c r="J4" s="988">
        <v>6100</v>
      </c>
      <c r="K4" s="993">
        <v>776</v>
      </c>
      <c r="L4" s="986">
        <v>25.63</v>
      </c>
      <c r="M4" s="980">
        <v>26.105999999999995</v>
      </c>
      <c r="N4" s="985">
        <v>339.23867999999999</v>
      </c>
      <c r="O4" s="984"/>
    </row>
    <row r="5" spans="1:15">
      <c r="A5" s="906">
        <v>1981</v>
      </c>
      <c r="B5" s="988">
        <v>13808</v>
      </c>
      <c r="C5" s="992">
        <v>1136</v>
      </c>
      <c r="D5" s="991">
        <v>14627</v>
      </c>
      <c r="E5" s="988">
        <v>195.97478000000001</v>
      </c>
      <c r="F5" s="987">
        <v>1477.0035700000001</v>
      </c>
      <c r="G5" s="987">
        <v>804</v>
      </c>
      <c r="H5" s="987">
        <v>4956</v>
      </c>
      <c r="I5" s="989">
        <v>7432.9783500000003</v>
      </c>
      <c r="J5" s="988">
        <v>5369</v>
      </c>
      <c r="K5" s="987">
        <v>3472</v>
      </c>
      <c r="L5" s="986">
        <v>26.87</v>
      </c>
      <c r="M5" s="980">
        <v>28.877940000000002</v>
      </c>
      <c r="N5" s="985">
        <v>371.02096</v>
      </c>
      <c r="O5" s="984"/>
    </row>
    <row r="6" spans="1:15">
      <c r="A6" s="906">
        <v>1982</v>
      </c>
      <c r="B6" s="988">
        <v>16912</v>
      </c>
      <c r="C6" s="992">
        <v>798</v>
      </c>
      <c r="D6" s="991">
        <v>15397</v>
      </c>
      <c r="E6" s="988">
        <v>176.9982</v>
      </c>
      <c r="F6" s="987">
        <v>844.98735999999997</v>
      </c>
      <c r="G6" s="987">
        <v>818</v>
      </c>
      <c r="H6" s="987">
        <v>4947</v>
      </c>
      <c r="I6" s="989">
        <v>6786.9855600000001</v>
      </c>
      <c r="J6" s="988">
        <v>6044</v>
      </c>
      <c r="K6" s="987">
        <v>2177</v>
      </c>
      <c r="L6" s="986">
        <v>29.42</v>
      </c>
      <c r="M6" s="980">
        <v>32.54562</v>
      </c>
      <c r="N6" s="985">
        <v>497.55104</v>
      </c>
      <c r="O6" s="984"/>
    </row>
    <row r="7" spans="1:15">
      <c r="A7" s="906">
        <v>1983</v>
      </c>
      <c r="B7" s="988">
        <v>11829</v>
      </c>
      <c r="C7" s="992">
        <v>937</v>
      </c>
      <c r="D7" s="991">
        <v>12188</v>
      </c>
      <c r="E7" s="988">
        <v>190.99939000000001</v>
      </c>
      <c r="F7" s="987">
        <v>831.03462999999999</v>
      </c>
      <c r="G7" s="987">
        <v>627</v>
      </c>
      <c r="H7" s="987">
        <v>5223</v>
      </c>
      <c r="I7" s="989">
        <v>6872.0340200000001</v>
      </c>
      <c r="J7" s="988">
        <v>4818</v>
      </c>
      <c r="K7" s="987">
        <v>1346</v>
      </c>
      <c r="L7" s="986">
        <v>28.32</v>
      </c>
      <c r="M7" s="980">
        <v>30.869100000000003</v>
      </c>
      <c r="N7" s="985">
        <v>334.99727999999999</v>
      </c>
      <c r="O7" s="984"/>
    </row>
    <row r="8" spans="1:15">
      <c r="A8" s="906">
        <v>1984</v>
      </c>
      <c r="B8" s="988">
        <v>12259</v>
      </c>
      <c r="C8" s="992">
        <v>1539</v>
      </c>
      <c r="D8" s="991">
        <v>12074</v>
      </c>
      <c r="E8" s="988">
        <v>259.00207</v>
      </c>
      <c r="F8" s="987">
        <v>1325.9461899999999</v>
      </c>
      <c r="G8" s="987">
        <v>608</v>
      </c>
      <c r="H8" s="987">
        <v>5712</v>
      </c>
      <c r="I8" s="989">
        <v>7904.9482600000001</v>
      </c>
      <c r="J8" s="988">
        <v>5651</v>
      </c>
      <c r="K8" s="987">
        <v>849</v>
      </c>
      <c r="L8" s="986">
        <v>29.2</v>
      </c>
      <c r="M8" s="980">
        <v>30.625700000000002</v>
      </c>
      <c r="N8" s="985">
        <v>357.96280000000002</v>
      </c>
      <c r="O8" s="984"/>
    </row>
    <row r="9" spans="1:15">
      <c r="A9" s="906">
        <v>1985</v>
      </c>
      <c r="B9" s="988">
        <v>12831</v>
      </c>
      <c r="C9" s="992">
        <v>1580</v>
      </c>
      <c r="D9" s="991">
        <v>14361</v>
      </c>
      <c r="E9" s="988">
        <v>252.00130000000001</v>
      </c>
      <c r="F9" s="987">
        <v>1254.0131699999999</v>
      </c>
      <c r="G9" s="987">
        <v>472</v>
      </c>
      <c r="H9" s="987">
        <v>6325</v>
      </c>
      <c r="I9" s="989">
        <v>8303.0144700000001</v>
      </c>
      <c r="J9" s="988">
        <v>5901</v>
      </c>
      <c r="K9" s="987">
        <v>625</v>
      </c>
      <c r="L9" s="986">
        <v>27.69</v>
      </c>
      <c r="M9" s="980">
        <v>32.341590000000004</v>
      </c>
      <c r="N9" s="985">
        <v>355.29039</v>
      </c>
      <c r="O9" s="984"/>
    </row>
    <row r="10" spans="1:15">
      <c r="A10" s="906">
        <v>1986</v>
      </c>
      <c r="B10" s="988">
        <v>14269</v>
      </c>
      <c r="C10" s="992">
        <v>1145</v>
      </c>
      <c r="D10" s="991">
        <v>13243</v>
      </c>
      <c r="E10" s="988">
        <v>191</v>
      </c>
      <c r="F10" s="987">
        <v>785</v>
      </c>
      <c r="G10" s="987">
        <v>380</v>
      </c>
      <c r="H10" s="987">
        <v>6756</v>
      </c>
      <c r="I10" s="989">
        <v>8112</v>
      </c>
      <c r="J10" s="988">
        <v>4790</v>
      </c>
      <c r="K10" s="987">
        <v>551</v>
      </c>
      <c r="L10" s="986">
        <v>27.64</v>
      </c>
      <c r="M10" s="980">
        <v>32.394750000000002</v>
      </c>
      <c r="N10" s="985">
        <v>394.39515999999998</v>
      </c>
      <c r="O10" s="984"/>
    </row>
    <row r="11" spans="1:15">
      <c r="A11" s="906">
        <v>1987</v>
      </c>
      <c r="B11" s="988">
        <v>16521</v>
      </c>
      <c r="C11" s="992">
        <v>1358</v>
      </c>
      <c r="D11" s="991">
        <v>16989</v>
      </c>
      <c r="E11" s="988">
        <v>124</v>
      </c>
      <c r="F11" s="987">
        <v>0</v>
      </c>
      <c r="G11" s="987">
        <v>507</v>
      </c>
      <c r="H11" s="987">
        <v>11175</v>
      </c>
      <c r="I11" s="989">
        <v>11806</v>
      </c>
      <c r="J11" s="988">
        <v>5107</v>
      </c>
      <c r="K11" s="987">
        <v>555</v>
      </c>
      <c r="L11" s="986">
        <v>25.67</v>
      </c>
      <c r="M11" s="980">
        <v>29.046249999999997</v>
      </c>
      <c r="N11" s="985">
        <v>424.09406999999999</v>
      </c>
      <c r="O11" s="984"/>
    </row>
    <row r="12" spans="1:15">
      <c r="A12" s="906">
        <v>1988</v>
      </c>
      <c r="B12" s="988">
        <v>18164</v>
      </c>
      <c r="C12" s="992">
        <v>2191</v>
      </c>
      <c r="D12" s="991">
        <v>18204</v>
      </c>
      <c r="E12" s="988">
        <v>196</v>
      </c>
      <c r="F12" s="987">
        <v>1176</v>
      </c>
      <c r="G12" s="987">
        <v>597</v>
      </c>
      <c r="H12" s="987">
        <v>12544</v>
      </c>
      <c r="I12" s="989">
        <v>14513</v>
      </c>
      <c r="J12" s="988">
        <v>4973</v>
      </c>
      <c r="K12" s="987">
        <v>1044</v>
      </c>
      <c r="L12" s="986">
        <v>22.85</v>
      </c>
      <c r="M12" s="980">
        <v>28.956060000000001</v>
      </c>
      <c r="N12" s="985">
        <v>415.04739999999998</v>
      </c>
      <c r="O12" s="984"/>
    </row>
    <row r="13" spans="1:15">
      <c r="A13" s="906">
        <v>1989</v>
      </c>
      <c r="B13" s="988">
        <v>20517</v>
      </c>
      <c r="C13" s="992">
        <v>2344</v>
      </c>
      <c r="D13" s="991">
        <v>20289</v>
      </c>
      <c r="E13" s="988">
        <v>231</v>
      </c>
      <c r="F13" s="987">
        <v>1178.3</v>
      </c>
      <c r="G13" s="987">
        <v>686</v>
      </c>
      <c r="H13" s="987">
        <v>12949</v>
      </c>
      <c r="I13" s="989">
        <v>15044.3</v>
      </c>
      <c r="J13" s="988">
        <v>5108</v>
      </c>
      <c r="K13" s="987">
        <v>2175</v>
      </c>
      <c r="L13" s="986">
        <v>22.01</v>
      </c>
      <c r="M13" s="980">
        <v>28.485280000000003</v>
      </c>
      <c r="N13" s="985">
        <v>451.57917000000003</v>
      </c>
      <c r="O13" s="984"/>
    </row>
    <row r="14" spans="1:15">
      <c r="A14" s="906">
        <v>1990</v>
      </c>
      <c r="B14" s="988">
        <v>22012</v>
      </c>
      <c r="C14" s="992">
        <v>2121</v>
      </c>
      <c r="D14" s="991">
        <v>21507</v>
      </c>
      <c r="E14" s="988">
        <v>267</v>
      </c>
      <c r="F14" s="987">
        <v>1231</v>
      </c>
      <c r="G14" s="990">
        <v>676</v>
      </c>
      <c r="H14" s="987">
        <v>13563</v>
      </c>
      <c r="I14" s="989">
        <v>15737</v>
      </c>
      <c r="J14" s="988">
        <v>5649</v>
      </c>
      <c r="K14" s="987">
        <v>1751</v>
      </c>
      <c r="L14" s="986">
        <v>21.78</v>
      </c>
      <c r="M14" s="980">
        <v>26.912339999999997</v>
      </c>
      <c r="N14" s="985">
        <v>479.42135999999999</v>
      </c>
      <c r="O14" s="984"/>
    </row>
    <row r="15" spans="1:15">
      <c r="A15" s="906">
        <v>1991</v>
      </c>
      <c r="B15" s="988">
        <v>21875</v>
      </c>
      <c r="C15" s="992">
        <v>2014</v>
      </c>
      <c r="D15" s="991">
        <v>21444</v>
      </c>
      <c r="E15" s="988">
        <v>305</v>
      </c>
      <c r="F15" s="987">
        <v>1191.5999999999999</v>
      </c>
      <c r="G15" s="990">
        <v>508</v>
      </c>
      <c r="H15" s="987">
        <v>12829</v>
      </c>
      <c r="I15" s="989">
        <v>14833.6</v>
      </c>
      <c r="J15" s="988">
        <v>5744</v>
      </c>
      <c r="K15" s="987">
        <v>2086</v>
      </c>
      <c r="L15" s="986">
        <v>21.56</v>
      </c>
      <c r="M15" s="980">
        <v>27.235530000000001</v>
      </c>
      <c r="N15" s="985">
        <v>471.625</v>
      </c>
      <c r="O15" s="984"/>
    </row>
    <row r="16" spans="1:15">
      <c r="A16" s="906">
        <v>1992</v>
      </c>
      <c r="B16" s="988">
        <v>21015</v>
      </c>
      <c r="C16" s="992">
        <v>2672</v>
      </c>
      <c r="D16" s="991">
        <v>21052</v>
      </c>
      <c r="E16" s="988">
        <v>223</v>
      </c>
      <c r="F16" s="987">
        <v>1113.7</v>
      </c>
      <c r="G16" s="990">
        <v>525</v>
      </c>
      <c r="H16" s="987">
        <v>13857</v>
      </c>
      <c r="I16" s="989">
        <v>15718.7</v>
      </c>
      <c r="J16" s="988">
        <v>5741</v>
      </c>
      <c r="K16" s="987">
        <v>2260</v>
      </c>
      <c r="L16" s="986">
        <v>21.83</v>
      </c>
      <c r="M16" s="980">
        <v>27.586789999999997</v>
      </c>
      <c r="N16" s="985">
        <v>458.75744999999995</v>
      </c>
      <c r="O16" s="984"/>
    </row>
    <row r="17" spans="1:20">
      <c r="A17" s="906">
        <v>1993</v>
      </c>
      <c r="B17" s="988">
        <v>21723</v>
      </c>
      <c r="C17" s="992">
        <v>2076</v>
      </c>
      <c r="D17" s="991">
        <v>22242</v>
      </c>
      <c r="E17" s="988">
        <v>121</v>
      </c>
      <c r="F17" s="987">
        <v>1005</v>
      </c>
      <c r="G17" s="990">
        <v>727</v>
      </c>
      <c r="H17" s="987">
        <v>14210</v>
      </c>
      <c r="I17" s="989">
        <v>16063</v>
      </c>
      <c r="J17" s="988">
        <v>5844</v>
      </c>
      <c r="K17" s="987">
        <v>2959</v>
      </c>
      <c r="L17" s="986">
        <v>21.17</v>
      </c>
      <c r="M17" s="980">
        <v>27.147469999999998</v>
      </c>
      <c r="N17" s="985">
        <v>459.87591000000003</v>
      </c>
      <c r="O17" s="984"/>
    </row>
    <row r="18" spans="1:20">
      <c r="A18" s="906">
        <v>1994</v>
      </c>
      <c r="B18" s="904">
        <v>24422</v>
      </c>
      <c r="C18" s="965">
        <v>2427</v>
      </c>
      <c r="D18" s="964">
        <v>23225</v>
      </c>
      <c r="E18" s="904">
        <v>105</v>
      </c>
      <c r="F18" s="908">
        <v>1006.5</v>
      </c>
      <c r="G18" s="908">
        <v>835</v>
      </c>
      <c r="H18" s="908">
        <v>14656</v>
      </c>
      <c r="I18" s="930">
        <v>16602.5</v>
      </c>
      <c r="J18" s="904">
        <v>6912</v>
      </c>
      <c r="K18" s="908">
        <v>2698</v>
      </c>
      <c r="L18" s="981">
        <v>20.07</v>
      </c>
      <c r="M18" s="980">
        <v>25.847219999999997</v>
      </c>
      <c r="N18" s="901">
        <v>490.14954</v>
      </c>
      <c r="O18" s="984"/>
    </row>
    <row r="19" spans="1:20">
      <c r="A19" s="906">
        <v>1995</v>
      </c>
      <c r="B19" s="904">
        <v>25051</v>
      </c>
      <c r="C19" s="965">
        <v>1847</v>
      </c>
      <c r="D19" s="964">
        <v>25522</v>
      </c>
      <c r="E19" s="904">
        <v>77</v>
      </c>
      <c r="F19" s="908">
        <v>990</v>
      </c>
      <c r="G19" s="908">
        <v>915</v>
      </c>
      <c r="H19" s="908">
        <v>13693</v>
      </c>
      <c r="I19" s="930">
        <v>15675</v>
      </c>
      <c r="J19" s="904">
        <v>8837</v>
      </c>
      <c r="K19" s="908">
        <v>3930</v>
      </c>
      <c r="L19" s="981">
        <v>19.11</v>
      </c>
      <c r="M19" s="980">
        <v>24.840010000000003</v>
      </c>
      <c r="N19" s="901">
        <v>478.72460999999998</v>
      </c>
      <c r="O19" s="984"/>
    </row>
    <row r="20" spans="1:20">
      <c r="A20" s="906">
        <v>1996</v>
      </c>
      <c r="B20" s="904">
        <v>27071</v>
      </c>
      <c r="C20" s="965">
        <v>1785</v>
      </c>
      <c r="D20" s="964">
        <v>28159</v>
      </c>
      <c r="E20" s="904">
        <v>94.020099999999999</v>
      </c>
      <c r="F20" s="908">
        <v>1046.8499200000001</v>
      </c>
      <c r="G20" s="908">
        <v>512</v>
      </c>
      <c r="H20" s="908">
        <v>13963</v>
      </c>
      <c r="I20" s="930">
        <v>15615.87002</v>
      </c>
      <c r="J20" s="904">
        <v>9167</v>
      </c>
      <c r="K20" s="908">
        <v>5305</v>
      </c>
      <c r="L20" s="981">
        <v>18.5</v>
      </c>
      <c r="M20" s="980">
        <v>24.355340000000002</v>
      </c>
      <c r="N20" s="901">
        <v>500.81349999999998</v>
      </c>
      <c r="O20" s="984"/>
    </row>
    <row r="21" spans="1:20">
      <c r="A21" s="906">
        <v>1997</v>
      </c>
      <c r="B21" s="904">
        <v>26428</v>
      </c>
      <c r="C21" s="965">
        <v>2840</v>
      </c>
      <c r="D21" s="964">
        <v>26271</v>
      </c>
      <c r="E21" s="904">
        <v>123.02775</v>
      </c>
      <c r="F21" s="908">
        <v>1020.28751</v>
      </c>
      <c r="G21" s="908">
        <v>709</v>
      </c>
      <c r="H21" s="908">
        <v>14654</v>
      </c>
      <c r="I21" s="930">
        <v>16506.315259999999</v>
      </c>
      <c r="J21" s="904">
        <v>8898</v>
      </c>
      <c r="K21" s="908">
        <v>3414</v>
      </c>
      <c r="L21" s="981">
        <v>18.34</v>
      </c>
      <c r="M21" s="980">
        <v>24.865110000000001</v>
      </c>
      <c r="N21" s="901">
        <v>484.68952000000002</v>
      </c>
      <c r="O21" s="885"/>
      <c r="P21" s="982"/>
      <c r="R21" s="982"/>
    </row>
    <row r="22" spans="1:20">
      <c r="A22" s="906">
        <v>1998</v>
      </c>
      <c r="B22" s="904">
        <v>26600</v>
      </c>
      <c r="C22" s="965">
        <v>2543</v>
      </c>
      <c r="D22" s="964">
        <v>26764</v>
      </c>
      <c r="E22" s="904">
        <v>113.00604999999999</v>
      </c>
      <c r="F22" s="908">
        <v>971.23985000000005</v>
      </c>
      <c r="G22" s="908">
        <v>1304</v>
      </c>
      <c r="H22" s="908">
        <v>15094</v>
      </c>
      <c r="I22" s="930">
        <v>17482.245900000002</v>
      </c>
      <c r="J22" s="904">
        <v>11698</v>
      </c>
      <c r="K22" s="908">
        <v>2535</v>
      </c>
      <c r="L22" s="981">
        <v>17.829999999999998</v>
      </c>
      <c r="M22" s="980">
        <v>25.657649999999997</v>
      </c>
      <c r="N22" s="901">
        <v>474.27799999999996</v>
      </c>
      <c r="O22" s="885"/>
      <c r="P22" s="982"/>
      <c r="Q22" s="894" t="s">
        <v>517</v>
      </c>
    </row>
    <row r="23" spans="1:20">
      <c r="A23" s="906">
        <v>1999</v>
      </c>
      <c r="B23" s="904">
        <v>26491</v>
      </c>
      <c r="C23" s="965">
        <v>1938</v>
      </c>
      <c r="D23" s="964">
        <v>25715</v>
      </c>
      <c r="E23" s="904">
        <v>114</v>
      </c>
      <c r="F23" s="908">
        <v>741.43899999999996</v>
      </c>
      <c r="G23" s="908">
        <v>744</v>
      </c>
      <c r="H23" s="908">
        <v>15011</v>
      </c>
      <c r="I23" s="930">
        <v>16610.438999999998</v>
      </c>
      <c r="J23" s="904">
        <v>12424</v>
      </c>
      <c r="K23" s="908">
        <v>2313</v>
      </c>
      <c r="L23" s="981">
        <v>17.36</v>
      </c>
      <c r="M23" s="980">
        <v>23.596270000000001</v>
      </c>
      <c r="N23" s="901">
        <v>459.88376</v>
      </c>
      <c r="O23" s="885"/>
      <c r="P23" s="982"/>
    </row>
    <row r="24" spans="1:20">
      <c r="A24" s="906">
        <v>2000</v>
      </c>
      <c r="B24" s="904">
        <v>26920</v>
      </c>
      <c r="C24" s="965">
        <v>2535</v>
      </c>
      <c r="D24" s="964">
        <v>27955</v>
      </c>
      <c r="E24" s="904">
        <v>58.710760000000001</v>
      </c>
      <c r="F24" s="908">
        <v>984.17440999999997</v>
      </c>
      <c r="G24" s="908">
        <v>1166</v>
      </c>
      <c r="H24" s="908">
        <v>15164</v>
      </c>
      <c r="I24" s="930">
        <v>17372.885170000001</v>
      </c>
      <c r="J24" s="904">
        <v>12553</v>
      </c>
      <c r="K24" s="908">
        <v>3073</v>
      </c>
      <c r="L24" s="981">
        <v>16.93</v>
      </c>
      <c r="M24" s="980">
        <v>23.155259999999998</v>
      </c>
      <c r="N24" s="901">
        <v>455.75560000000002</v>
      </c>
      <c r="O24" s="885"/>
      <c r="P24" s="982"/>
      <c r="T24" s="982"/>
    </row>
    <row r="25" spans="1:20">
      <c r="A25" s="906">
        <v>2001</v>
      </c>
      <c r="B25" s="904">
        <v>27024</v>
      </c>
      <c r="C25" s="965">
        <v>3062</v>
      </c>
      <c r="D25" s="964">
        <v>26906</v>
      </c>
      <c r="E25" s="904">
        <v>59.628329999999998</v>
      </c>
      <c r="F25" s="908">
        <v>547.44155000000001</v>
      </c>
      <c r="G25" s="908">
        <v>1235</v>
      </c>
      <c r="H25" s="908">
        <v>14906</v>
      </c>
      <c r="I25" s="930">
        <v>16748.069879999999</v>
      </c>
      <c r="J25" s="904">
        <v>15920</v>
      </c>
      <c r="K25" s="908">
        <v>2144</v>
      </c>
      <c r="L25" s="981">
        <v>17.760000000000002</v>
      </c>
      <c r="M25" s="980">
        <v>25.477760000000004</v>
      </c>
      <c r="N25" s="901">
        <v>479.94624000000005</v>
      </c>
      <c r="O25" s="885"/>
      <c r="P25" s="982"/>
      <c r="T25" s="982"/>
    </row>
    <row r="26" spans="1:20">
      <c r="A26" s="906">
        <v>2002</v>
      </c>
      <c r="B26" s="904">
        <v>25299</v>
      </c>
      <c r="C26" s="963">
        <v>2251</v>
      </c>
      <c r="D26" s="962">
        <v>24392</v>
      </c>
      <c r="E26" s="904">
        <v>198.25995</v>
      </c>
      <c r="F26" s="908">
        <v>0</v>
      </c>
      <c r="G26" s="908">
        <v>592</v>
      </c>
      <c r="H26" s="908">
        <v>15644</v>
      </c>
      <c r="I26" s="930">
        <v>16434.25995</v>
      </c>
      <c r="J26" s="904">
        <v>13170</v>
      </c>
      <c r="K26" s="908">
        <v>1142</v>
      </c>
      <c r="L26" s="981">
        <v>18.2</v>
      </c>
      <c r="M26" s="980">
        <v>21.842459999999999</v>
      </c>
      <c r="N26" s="901">
        <v>460.4418</v>
      </c>
      <c r="O26" s="885"/>
      <c r="P26" s="982"/>
      <c r="T26" s="982"/>
    </row>
    <row r="27" spans="1:20">
      <c r="A27" s="906">
        <v>2003</v>
      </c>
      <c r="B27" s="904">
        <v>23069</v>
      </c>
      <c r="C27" s="908">
        <v>2039</v>
      </c>
      <c r="D27" s="931">
        <v>23551</v>
      </c>
      <c r="E27" s="904">
        <v>61.318539999999999</v>
      </c>
      <c r="F27" s="908">
        <v>0</v>
      </c>
      <c r="G27" s="908">
        <v>611</v>
      </c>
      <c r="H27" s="908">
        <v>16302</v>
      </c>
      <c r="I27" s="930">
        <v>16974.31854</v>
      </c>
      <c r="J27" s="904">
        <v>9584</v>
      </c>
      <c r="K27" s="908">
        <v>318</v>
      </c>
      <c r="L27" s="981">
        <v>16.36</v>
      </c>
      <c r="M27" s="980">
        <v>23.195120000000003</v>
      </c>
      <c r="N27" s="901">
        <v>377.40884</v>
      </c>
      <c r="O27" s="977"/>
      <c r="P27" s="982"/>
      <c r="T27" s="982"/>
    </row>
    <row r="28" spans="1:20">
      <c r="A28" s="906">
        <v>2004</v>
      </c>
      <c r="B28" s="904">
        <v>21818</v>
      </c>
      <c r="C28" s="908">
        <v>3033</v>
      </c>
      <c r="D28" s="931">
        <v>23145</v>
      </c>
      <c r="E28" s="904">
        <v>213.54519999999999</v>
      </c>
      <c r="F28" s="908">
        <v>0</v>
      </c>
      <c r="G28" s="908">
        <v>1330</v>
      </c>
      <c r="H28" s="908">
        <v>16606</v>
      </c>
      <c r="I28" s="930">
        <v>18149.5452</v>
      </c>
      <c r="J28" s="904">
        <v>9294</v>
      </c>
      <c r="K28" s="908">
        <v>346</v>
      </c>
      <c r="L28" s="981">
        <v>16.82</v>
      </c>
      <c r="M28" s="980">
        <v>24.952659999999998</v>
      </c>
      <c r="N28" s="901">
        <v>366.97876000000002</v>
      </c>
      <c r="O28" s="977"/>
      <c r="P28" s="982"/>
      <c r="T28" s="982"/>
    </row>
    <row r="29" spans="1:20">
      <c r="A29" s="906">
        <v>2005</v>
      </c>
      <c r="B29" s="904">
        <v>24556</v>
      </c>
      <c r="C29" s="908">
        <v>2776</v>
      </c>
      <c r="D29" s="931">
        <v>23025</v>
      </c>
      <c r="E29" s="904">
        <v>44.848759999999999</v>
      </c>
      <c r="F29" s="908">
        <v>0</v>
      </c>
      <c r="G29" s="908">
        <v>1431</v>
      </c>
      <c r="H29" s="908">
        <v>17118</v>
      </c>
      <c r="I29" s="930">
        <v>18593.848760000001</v>
      </c>
      <c r="J29" s="904">
        <v>8835</v>
      </c>
      <c r="K29" s="908">
        <v>351</v>
      </c>
      <c r="L29" s="981">
        <v>18.71</v>
      </c>
      <c r="M29" s="980">
        <v>24.523260000000001</v>
      </c>
      <c r="N29" s="901">
        <v>459.44276000000002</v>
      </c>
      <c r="O29" s="977"/>
      <c r="P29" s="983"/>
      <c r="T29" s="982"/>
    </row>
    <row r="30" spans="1:20">
      <c r="A30" s="906">
        <v>2006</v>
      </c>
      <c r="B30" s="904">
        <v>26131</v>
      </c>
      <c r="C30" s="908">
        <v>1925</v>
      </c>
      <c r="D30" s="904">
        <v>24520</v>
      </c>
      <c r="E30" s="904">
        <v>35.499000000000002</v>
      </c>
      <c r="F30" s="908">
        <v>0</v>
      </c>
      <c r="G30" s="908">
        <v>680</v>
      </c>
      <c r="H30" s="908">
        <v>16609</v>
      </c>
      <c r="I30" s="930">
        <v>17324.499</v>
      </c>
      <c r="J30" s="904">
        <v>9279</v>
      </c>
      <c r="K30" s="908">
        <v>55</v>
      </c>
      <c r="L30" s="981">
        <v>21.77</v>
      </c>
      <c r="M30" s="980">
        <v>27.338280000000001</v>
      </c>
      <c r="N30" s="901">
        <v>568.87186999999994</v>
      </c>
      <c r="O30" s="977"/>
      <c r="T30" s="982"/>
    </row>
    <row r="31" spans="1:20">
      <c r="A31" s="906">
        <v>2007</v>
      </c>
      <c r="B31" s="904">
        <v>24288.026999999998</v>
      </c>
      <c r="C31" s="908">
        <v>1596</v>
      </c>
      <c r="D31" s="904">
        <v>24451</v>
      </c>
      <c r="E31" s="904">
        <v>22.548999999999999</v>
      </c>
      <c r="F31" s="908">
        <v>0</v>
      </c>
      <c r="G31" s="908">
        <v>911</v>
      </c>
      <c r="H31" s="908">
        <v>16593</v>
      </c>
      <c r="I31" s="930">
        <v>17526.548999999999</v>
      </c>
      <c r="J31" s="904">
        <v>8877</v>
      </c>
      <c r="K31" s="908">
        <v>0</v>
      </c>
      <c r="L31" s="981">
        <v>25.69</v>
      </c>
      <c r="M31" s="980">
        <v>30.33344</v>
      </c>
      <c r="N31" s="901">
        <v>623.95941362999997</v>
      </c>
      <c r="O31" s="977"/>
      <c r="P31" s="982"/>
      <c r="T31" s="982"/>
    </row>
    <row r="32" spans="1:20">
      <c r="A32" s="906">
        <v>2008</v>
      </c>
      <c r="B32" s="904">
        <v>24275.391000000003</v>
      </c>
      <c r="C32" s="908">
        <v>2528</v>
      </c>
      <c r="D32" s="904">
        <v>25426</v>
      </c>
      <c r="E32" s="904">
        <v>0</v>
      </c>
      <c r="F32" s="908">
        <v>0</v>
      </c>
      <c r="G32" s="908">
        <v>873</v>
      </c>
      <c r="H32" s="908">
        <v>16927</v>
      </c>
      <c r="I32" s="930">
        <v>17800</v>
      </c>
      <c r="J32" s="904">
        <v>9219</v>
      </c>
      <c r="K32" s="908">
        <v>541</v>
      </c>
      <c r="L32" s="981">
        <v>26.39</v>
      </c>
      <c r="M32" s="980">
        <v>30.659459999999996</v>
      </c>
      <c r="N32" s="901">
        <v>640.62756849000016</v>
      </c>
      <c r="O32" s="977"/>
      <c r="P32" s="982"/>
      <c r="T32" s="982"/>
    </row>
    <row r="33" spans="1:20">
      <c r="A33" s="906">
        <v>2009</v>
      </c>
      <c r="B33" s="904">
        <v>21927.096999999998</v>
      </c>
      <c r="C33" s="908">
        <v>4251</v>
      </c>
      <c r="D33" s="904">
        <v>20487</v>
      </c>
      <c r="E33" s="904">
        <v>0</v>
      </c>
      <c r="F33" s="908">
        <v>0</v>
      </c>
      <c r="G33" s="908">
        <v>718</v>
      </c>
      <c r="H33" s="908">
        <v>15925</v>
      </c>
      <c r="I33" s="930">
        <v>16643</v>
      </c>
      <c r="J33" s="904">
        <v>6643</v>
      </c>
      <c r="K33" s="908">
        <v>148</v>
      </c>
      <c r="L33" s="981">
        <v>32.32</v>
      </c>
      <c r="M33" s="980">
        <v>33.9574</v>
      </c>
      <c r="N33" s="901">
        <v>708.68377503999989</v>
      </c>
      <c r="O33" s="977"/>
      <c r="P33" s="982"/>
      <c r="T33" s="982"/>
    </row>
    <row r="34" spans="1:20">
      <c r="A34" s="906">
        <v>2010</v>
      </c>
      <c r="B34" s="904">
        <v>19406.011999999999</v>
      </c>
      <c r="C34" s="908">
        <v>1775</v>
      </c>
      <c r="D34" s="904">
        <v>19220.099999999999</v>
      </c>
      <c r="E34" s="904">
        <v>0</v>
      </c>
      <c r="F34" s="908">
        <v>0</v>
      </c>
      <c r="G34" s="908">
        <v>717</v>
      </c>
      <c r="H34" s="908">
        <v>15233</v>
      </c>
      <c r="I34" s="930">
        <v>15950</v>
      </c>
      <c r="J34" s="904">
        <v>5807</v>
      </c>
      <c r="K34" s="908">
        <v>634.1</v>
      </c>
      <c r="L34" s="981">
        <v>29.15</v>
      </c>
      <c r="M34" s="980">
        <v>37.678550000000001</v>
      </c>
      <c r="N34" s="901">
        <v>565.68524979999995</v>
      </c>
      <c r="O34" s="977"/>
      <c r="P34" s="982"/>
    </row>
    <row r="35" spans="1:20">
      <c r="A35" s="906">
        <v>2011</v>
      </c>
      <c r="B35" s="904">
        <v>20072.971000000001</v>
      </c>
      <c r="C35" s="908">
        <v>2020</v>
      </c>
      <c r="D35" s="904">
        <v>19038.7</v>
      </c>
      <c r="E35" s="904">
        <v>0</v>
      </c>
      <c r="F35" s="908">
        <v>0</v>
      </c>
      <c r="G35" s="908">
        <v>598</v>
      </c>
      <c r="H35" s="908">
        <v>15005</v>
      </c>
      <c r="I35" s="930">
        <v>15603</v>
      </c>
      <c r="J35" s="904">
        <v>4841</v>
      </c>
      <c r="K35" s="908">
        <v>1080.7</v>
      </c>
      <c r="L35" s="981">
        <v>33.799999999999997</v>
      </c>
      <c r="M35" s="980">
        <v>39.210809999999995</v>
      </c>
      <c r="N35" s="901">
        <v>678.46641979999993</v>
      </c>
      <c r="O35" s="977"/>
      <c r="P35" s="982"/>
    </row>
    <row r="36" spans="1:20">
      <c r="A36" s="906">
        <v>2012</v>
      </c>
      <c r="B36" s="904">
        <v>17154.758999999998</v>
      </c>
      <c r="C36" s="908">
        <v>1707.6979999999999</v>
      </c>
      <c r="D36" s="904">
        <v>16139.803000000002</v>
      </c>
      <c r="E36" s="904">
        <v>0</v>
      </c>
      <c r="F36" s="908">
        <v>0</v>
      </c>
      <c r="G36" s="908">
        <v>588</v>
      </c>
      <c r="H36" s="908">
        <v>14084</v>
      </c>
      <c r="I36" s="930">
        <v>14672</v>
      </c>
      <c r="J36" s="904">
        <v>3012.393</v>
      </c>
      <c r="K36" s="908">
        <v>1080</v>
      </c>
      <c r="L36" s="981">
        <v>34.92</v>
      </c>
      <c r="M36" s="980">
        <v>42.059519999999999</v>
      </c>
      <c r="N36" s="901">
        <v>599.04418427999997</v>
      </c>
      <c r="O36" s="977"/>
      <c r="P36" s="982"/>
    </row>
    <row r="37" spans="1:20">
      <c r="A37" s="906">
        <v>2013</v>
      </c>
      <c r="B37" s="904">
        <v>16952.832999999999</v>
      </c>
      <c r="C37" s="908">
        <v>1864</v>
      </c>
      <c r="D37" s="904">
        <v>16328</v>
      </c>
      <c r="E37" s="904">
        <v>0</v>
      </c>
      <c r="F37" s="908">
        <v>0</v>
      </c>
      <c r="G37" s="908">
        <v>645</v>
      </c>
      <c r="H37" s="908">
        <v>15529</v>
      </c>
      <c r="I37" s="930">
        <v>16174</v>
      </c>
      <c r="J37" s="904">
        <v>2673</v>
      </c>
      <c r="K37" s="908">
        <v>1110</v>
      </c>
      <c r="L37" s="981">
        <v>35.520000000000003</v>
      </c>
      <c r="M37" s="980">
        <v>44.73312</v>
      </c>
      <c r="N37" s="901">
        <v>602.16462816000012</v>
      </c>
      <c r="O37" s="977"/>
      <c r="P37" s="982"/>
    </row>
    <row r="38" spans="1:20">
      <c r="A38" s="906">
        <v>2014</v>
      </c>
      <c r="B38" s="904">
        <v>17933.338</v>
      </c>
      <c r="C38" s="908">
        <v>1967</v>
      </c>
      <c r="D38" s="904">
        <v>17829</v>
      </c>
      <c r="E38" s="904">
        <v>0</v>
      </c>
      <c r="F38" s="908">
        <v>0</v>
      </c>
      <c r="G38" s="908">
        <v>614</v>
      </c>
      <c r="H38" s="908">
        <v>15062</v>
      </c>
      <c r="I38" s="930">
        <v>15676</v>
      </c>
      <c r="J38" s="904">
        <v>2543</v>
      </c>
      <c r="K38" s="908">
        <v>2869</v>
      </c>
      <c r="L38" s="981">
        <v>35.590000000000003</v>
      </c>
      <c r="M38" s="980">
        <v>46.027799999999999</v>
      </c>
      <c r="N38" s="901">
        <v>638.24749942000005</v>
      </c>
      <c r="O38" s="977"/>
      <c r="P38" s="982"/>
    </row>
    <row r="39" spans="1:20">
      <c r="A39" s="906">
        <v>2015</v>
      </c>
      <c r="B39" s="904">
        <v>14513.282000000001</v>
      </c>
      <c r="C39" s="908">
        <v>3098</v>
      </c>
      <c r="D39" s="904">
        <v>14938</v>
      </c>
      <c r="E39" s="904">
        <v>0</v>
      </c>
      <c r="F39" s="908">
        <v>0</v>
      </c>
      <c r="G39" s="908">
        <v>662</v>
      </c>
      <c r="H39" s="908">
        <v>14580</v>
      </c>
      <c r="I39" s="930">
        <v>15242</v>
      </c>
      <c r="J39" s="904">
        <v>2116</v>
      </c>
      <c r="K39" s="908">
        <v>734.7</v>
      </c>
      <c r="L39" s="981">
        <v>34.53</v>
      </c>
      <c r="M39" s="980">
        <v>42.37</v>
      </c>
      <c r="N39" s="901">
        <v>501.14362746000012</v>
      </c>
      <c r="O39" s="977"/>
      <c r="P39" s="982"/>
    </row>
    <row r="40" spans="1:20" s="954" customFormat="1">
      <c r="A40" s="906">
        <v>2016</v>
      </c>
      <c r="B40" s="904">
        <v>13978.27</v>
      </c>
      <c r="C40" s="908">
        <v>1908</v>
      </c>
      <c r="D40" s="904">
        <v>14620</v>
      </c>
      <c r="E40" s="904">
        <v>0</v>
      </c>
      <c r="F40" s="908">
        <v>0</v>
      </c>
      <c r="G40" s="908">
        <v>575</v>
      </c>
      <c r="H40" s="908">
        <v>12001</v>
      </c>
      <c r="I40" s="930">
        <v>12576</v>
      </c>
      <c r="J40" s="904">
        <v>1891</v>
      </c>
      <c r="K40" s="908">
        <v>1049</v>
      </c>
      <c r="L40" s="981">
        <v>36.4</v>
      </c>
      <c r="M40" s="980">
        <v>42.19</v>
      </c>
      <c r="N40" s="901">
        <v>508.80902800000001</v>
      </c>
      <c r="O40" s="890"/>
    </row>
    <row r="41" spans="1:20" s="954" customFormat="1">
      <c r="A41" s="906">
        <v>2017</v>
      </c>
      <c r="B41" s="904">
        <v>14417.284</v>
      </c>
      <c r="C41" s="908">
        <v>2314</v>
      </c>
      <c r="D41" s="904">
        <v>14193</v>
      </c>
      <c r="E41" s="904">
        <v>0</v>
      </c>
      <c r="F41" s="908">
        <v>0</v>
      </c>
      <c r="G41" s="908">
        <v>485</v>
      </c>
      <c r="H41" s="908">
        <v>12438</v>
      </c>
      <c r="I41" s="930">
        <v>12923</v>
      </c>
      <c r="J41" s="904">
        <v>1792</v>
      </c>
      <c r="K41" s="908">
        <v>2754</v>
      </c>
      <c r="L41" s="981">
        <v>35.28</v>
      </c>
      <c r="M41" s="980">
        <v>42</v>
      </c>
      <c r="N41" s="901">
        <v>508.64177952000006</v>
      </c>
      <c r="O41" s="890"/>
    </row>
    <row r="42" spans="1:20" s="954" customFormat="1">
      <c r="A42" s="900" t="s">
        <v>1067</v>
      </c>
      <c r="B42" s="898">
        <v>14200</v>
      </c>
      <c r="C42" s="928">
        <v>2300</v>
      </c>
      <c r="D42" s="898">
        <v>14000</v>
      </c>
      <c r="E42" s="898">
        <v>0</v>
      </c>
      <c r="F42" s="928">
        <v>0</v>
      </c>
      <c r="G42" s="928">
        <v>500</v>
      </c>
      <c r="H42" s="928">
        <v>12400</v>
      </c>
      <c r="I42" s="927">
        <v>12900</v>
      </c>
      <c r="J42" s="898">
        <v>1800</v>
      </c>
      <c r="K42" s="928">
        <v>3500</v>
      </c>
      <c r="L42" s="979">
        <v>34</v>
      </c>
      <c r="M42" s="978">
        <v>44</v>
      </c>
      <c r="N42" s="895">
        <v>482.8</v>
      </c>
      <c r="O42" s="890"/>
    </row>
    <row r="43" spans="1:20" s="954" customFormat="1">
      <c r="B43" s="890"/>
      <c r="C43" s="890"/>
      <c r="D43" s="890"/>
      <c r="E43" s="890"/>
      <c r="F43" s="890"/>
      <c r="G43" s="890"/>
      <c r="H43" s="890"/>
      <c r="I43" s="890"/>
      <c r="J43" s="890"/>
      <c r="K43" s="890"/>
      <c r="L43" s="890"/>
      <c r="M43" s="890"/>
      <c r="N43" s="890"/>
      <c r="O43" s="890"/>
    </row>
    <row r="44" spans="1:20">
      <c r="A44" s="1235" t="s">
        <v>1119</v>
      </c>
      <c r="B44" s="1235"/>
      <c r="C44" s="1235"/>
      <c r="D44" s="1235"/>
      <c r="E44" s="1235"/>
      <c r="F44" s="1235"/>
      <c r="G44" s="1235"/>
      <c r="H44" s="1235"/>
      <c r="I44" s="1235"/>
      <c r="J44" s="1235"/>
      <c r="K44" s="1235"/>
      <c r="L44" s="1235"/>
      <c r="M44" s="1235"/>
      <c r="N44" s="1235"/>
      <c r="O44" s="885"/>
    </row>
    <row r="45" spans="1:20" s="954" customFormat="1">
      <c r="A45" s="1240" t="s">
        <v>1076</v>
      </c>
      <c r="B45" s="1240"/>
      <c r="C45" s="1240"/>
      <c r="D45" s="1240"/>
      <c r="E45" s="1240"/>
      <c r="F45" s="1240"/>
      <c r="G45" s="1240"/>
      <c r="H45" s="1240"/>
      <c r="I45" s="1240"/>
      <c r="J45" s="1240"/>
      <c r="K45" s="1240"/>
      <c r="L45" s="1240"/>
      <c r="M45" s="1240"/>
      <c r="N45" s="1240"/>
      <c r="O45" s="890"/>
    </row>
    <row r="46" spans="1:20">
      <c r="A46" s="1235"/>
      <c r="B46" s="1235"/>
      <c r="C46" s="1235"/>
      <c r="D46" s="1235"/>
      <c r="E46" s="1235"/>
      <c r="F46" s="1235"/>
      <c r="G46" s="1235"/>
      <c r="H46" s="1235"/>
      <c r="I46" s="1235"/>
      <c r="J46" s="1235"/>
      <c r="K46" s="1235"/>
      <c r="L46" s="1235"/>
      <c r="M46" s="1235"/>
      <c r="N46" s="1235"/>
      <c r="O46" s="885"/>
    </row>
    <row r="47" spans="1:20">
      <c r="A47" s="1235" t="s">
        <v>1140</v>
      </c>
      <c r="B47" s="1235"/>
      <c r="C47" s="1235"/>
      <c r="D47" s="1235"/>
      <c r="E47" s="1235"/>
      <c r="F47" s="1235"/>
      <c r="G47" s="1235"/>
      <c r="H47" s="1235"/>
      <c r="I47" s="1235"/>
      <c r="J47" s="1235"/>
      <c r="K47" s="1235"/>
      <c r="L47" s="1235"/>
      <c r="M47" s="1235"/>
      <c r="N47" s="1235"/>
      <c r="O47" s="885"/>
    </row>
    <row r="48" spans="1:20">
      <c r="A48" s="885"/>
      <c r="B48" s="945"/>
      <c r="C48" s="885"/>
      <c r="D48" s="885"/>
      <c r="E48" s="885"/>
      <c r="F48" s="885"/>
      <c r="G48" s="885"/>
      <c r="H48" s="977"/>
      <c r="I48" s="885"/>
      <c r="J48" s="977"/>
      <c r="K48" s="885"/>
      <c r="L48" s="885"/>
      <c r="M48" s="885"/>
      <c r="N48" s="885"/>
      <c r="O48" s="885"/>
    </row>
    <row r="49" spans="1:15">
      <c r="A49" s="885"/>
      <c r="B49" s="885"/>
      <c r="C49" s="885"/>
      <c r="D49" s="977"/>
      <c r="E49" s="885"/>
      <c r="F49" s="885"/>
      <c r="G49" s="885"/>
      <c r="H49" s="885"/>
      <c r="I49" s="885"/>
      <c r="J49" s="885"/>
      <c r="K49" s="885"/>
      <c r="L49" s="885"/>
      <c r="M49" s="885"/>
      <c r="N49" s="885"/>
      <c r="O49" s="885"/>
    </row>
    <row r="50" spans="1:15">
      <c r="A50" s="885"/>
      <c r="B50" s="885"/>
      <c r="C50" s="885"/>
      <c r="D50" s="885"/>
      <c r="E50" s="885"/>
      <c r="F50" s="885"/>
      <c r="G50" s="885"/>
      <c r="H50" s="885"/>
      <c r="I50" s="885"/>
      <c r="J50" s="885"/>
      <c r="K50" s="885"/>
      <c r="L50" s="885"/>
      <c r="M50" s="885"/>
      <c r="N50" s="885"/>
      <c r="O50" s="885"/>
    </row>
    <row r="51" spans="1:15">
      <c r="A51" s="885"/>
      <c r="B51" s="976"/>
      <c r="C51" s="976"/>
      <c r="D51" s="976"/>
      <c r="E51" s="976"/>
      <c r="F51" s="976"/>
      <c r="G51" s="976"/>
      <c r="H51" s="976"/>
      <c r="I51" s="976"/>
      <c r="J51" s="976"/>
      <c r="K51" s="976"/>
      <c r="L51" s="885"/>
      <c r="M51" s="885"/>
      <c r="N51" s="885"/>
      <c r="O51" s="885"/>
    </row>
    <row r="52" spans="1:15">
      <c r="A52" s="885"/>
      <c r="B52" s="885"/>
      <c r="C52" s="885"/>
      <c r="D52" s="885"/>
      <c r="E52" s="885"/>
      <c r="F52" s="885"/>
      <c r="G52" s="885"/>
      <c r="H52" s="976"/>
      <c r="I52" s="885"/>
      <c r="J52" s="885"/>
      <c r="K52" s="885"/>
      <c r="L52" s="885"/>
      <c r="M52" s="885"/>
      <c r="N52" s="885"/>
      <c r="O52" s="885"/>
    </row>
  </sheetData>
  <mergeCells count="13">
    <mergeCell ref="A46:N46"/>
    <mergeCell ref="A47:N47"/>
    <mergeCell ref="A1:A3"/>
    <mergeCell ref="B3:C3"/>
    <mergeCell ref="E3:I3"/>
    <mergeCell ref="J3:K3"/>
    <mergeCell ref="L3:M3"/>
    <mergeCell ref="B1:C1"/>
    <mergeCell ref="E1:I1"/>
    <mergeCell ref="J1:K1"/>
    <mergeCell ref="L1:M1"/>
    <mergeCell ref="A44:N44"/>
    <mergeCell ref="A45:N45"/>
  </mergeCells>
  <printOptions horizontalCentered="1"/>
  <pageMargins left="1" right="1" top="1" bottom="0.7" header="0.5" footer="0.5"/>
  <pageSetup scale="64" orientation="landscape" r:id="rId1"/>
  <headerFooter scaleWithDoc="0" alignWithMargins="0">
    <oddHeader xml:space="preserve">&amp;C&amp;"-,Bold"&amp;10Table 17.4
Supply, Disposition, Price, and Value of Coal in Utah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6"/>
  <sheetViews>
    <sheetView showGridLines="0" view="pageLayout" zoomScaleNormal="85" zoomScaleSheetLayoutView="100" workbookViewId="0">
      <selection activeCell="B1" sqref="B1:B3"/>
    </sheetView>
  </sheetViews>
  <sheetFormatPr defaultColWidth="8" defaultRowHeight="12.75"/>
  <cols>
    <col min="1" max="1" width="0.42578125" style="894" customWidth="1"/>
    <col min="2" max="2" width="5.85546875" style="894" bestFit="1" customWidth="1"/>
    <col min="3" max="3" width="6.42578125" style="894" bestFit="1" customWidth="1"/>
    <col min="4" max="4" width="9.42578125" style="894" customWidth="1"/>
    <col min="5" max="5" width="6.85546875" style="894" customWidth="1"/>
    <col min="6" max="6" width="5.42578125" style="894" bestFit="1" customWidth="1"/>
    <col min="7" max="7" width="7.140625" style="894" customWidth="1"/>
    <col min="8" max="8" width="5.140625" style="894" bestFit="1" customWidth="1"/>
    <col min="9" max="9" width="5.42578125" style="894" bestFit="1" customWidth="1"/>
    <col min="10" max="10" width="8.42578125" style="894" bestFit="1" customWidth="1"/>
    <col min="11" max="11" width="6.42578125" style="894" customWidth="1"/>
    <col min="12" max="12" width="6.42578125" style="894" bestFit="1" customWidth="1"/>
    <col min="13" max="13" width="9.42578125" style="894" bestFit="1" customWidth="1"/>
    <col min="14" max="14" width="10.42578125" style="894" bestFit="1" customWidth="1"/>
    <col min="15" max="15" width="8.42578125" style="894" bestFit="1" customWidth="1"/>
    <col min="16" max="16" width="6.42578125" style="894" bestFit="1" customWidth="1"/>
    <col min="17" max="17" width="11.7109375" style="922" customWidth="1"/>
    <col min="18" max="18" width="9.7109375" style="922" customWidth="1"/>
    <col min="19" max="19" width="10.28515625" style="922" bestFit="1" customWidth="1"/>
    <col min="20" max="20" width="8.42578125" style="922" bestFit="1" customWidth="1"/>
    <col min="21" max="21" width="9.140625" style="922" bestFit="1" customWidth="1"/>
    <col min="22" max="22" width="0.42578125" style="894" customWidth="1"/>
    <col min="23" max="16384" width="8" style="894"/>
  </cols>
  <sheetData>
    <row r="1" spans="2:22" s="913" customFormat="1" ht="15" customHeight="1">
      <c r="B1" s="1241" t="s">
        <v>4</v>
      </c>
      <c r="C1" s="1219" t="s">
        <v>1171</v>
      </c>
      <c r="D1" s="1220"/>
      <c r="E1" s="1220"/>
      <c r="F1" s="1220"/>
      <c r="G1" s="1220"/>
      <c r="H1" s="1220"/>
      <c r="I1" s="1220"/>
      <c r="J1" s="1220"/>
      <c r="K1" s="1220"/>
      <c r="L1" s="1220"/>
      <c r="M1" s="1219" t="s">
        <v>1138</v>
      </c>
      <c r="N1" s="1220"/>
      <c r="O1" s="1220"/>
      <c r="P1" s="1220"/>
      <c r="Q1" s="1026"/>
      <c r="R1" s="1219" t="s">
        <v>1170</v>
      </c>
      <c r="S1" s="1220"/>
      <c r="T1" s="1220"/>
      <c r="U1" s="1221"/>
    </row>
    <row r="2" spans="2:22" s="913" customFormat="1" ht="38.25">
      <c r="B2" s="1242"/>
      <c r="C2" s="939" t="s">
        <v>1169</v>
      </c>
      <c r="D2" s="941" t="s">
        <v>1168</v>
      </c>
      <c r="E2" s="941" t="s">
        <v>1167</v>
      </c>
      <c r="F2" s="941" t="s">
        <v>1166</v>
      </c>
      <c r="G2" s="941" t="s">
        <v>1165</v>
      </c>
      <c r="H2" s="941" t="s">
        <v>1164</v>
      </c>
      <c r="I2" s="941" t="s">
        <v>1163</v>
      </c>
      <c r="J2" s="941" t="s">
        <v>1162</v>
      </c>
      <c r="K2" s="941" t="s">
        <v>1161</v>
      </c>
      <c r="L2" s="999" t="s">
        <v>9</v>
      </c>
      <c r="M2" s="939" t="s">
        <v>1059</v>
      </c>
      <c r="N2" s="941" t="s">
        <v>1134</v>
      </c>
      <c r="O2" s="941" t="s">
        <v>1132</v>
      </c>
      <c r="P2" s="999" t="s">
        <v>9</v>
      </c>
      <c r="Q2" s="1025" t="s">
        <v>1160</v>
      </c>
      <c r="R2" s="1024" t="s">
        <v>1059</v>
      </c>
      <c r="S2" s="1023" t="s">
        <v>1134</v>
      </c>
      <c r="T2" s="1023" t="s">
        <v>1132</v>
      </c>
      <c r="U2" s="1022" t="s">
        <v>1159</v>
      </c>
    </row>
    <row r="3" spans="2:22" s="1020" customFormat="1" ht="11.25">
      <c r="B3" s="1243"/>
      <c r="C3" s="1236" t="s">
        <v>1158</v>
      </c>
      <c r="D3" s="1244"/>
      <c r="E3" s="1244"/>
      <c r="F3" s="1244"/>
      <c r="G3" s="1244"/>
      <c r="H3" s="1244"/>
      <c r="I3" s="1244"/>
      <c r="J3" s="1244"/>
      <c r="K3" s="1244"/>
      <c r="L3" s="1245"/>
      <c r="M3" s="1236" t="s">
        <v>1158</v>
      </c>
      <c r="N3" s="1244"/>
      <c r="O3" s="1244"/>
      <c r="P3" s="1245"/>
      <c r="Q3" s="1021" t="s">
        <v>1157</v>
      </c>
      <c r="R3" s="1236" t="s">
        <v>1156</v>
      </c>
      <c r="S3" s="1244"/>
      <c r="T3" s="1244"/>
      <c r="U3" s="1245"/>
    </row>
    <row r="4" spans="2:22">
      <c r="B4" s="906">
        <v>1980</v>
      </c>
      <c r="C4" s="904">
        <v>10870</v>
      </c>
      <c r="D4" s="965">
        <v>63</v>
      </c>
      <c r="E4" s="965">
        <v>358</v>
      </c>
      <c r="F4" s="965">
        <v>821.46699999999998</v>
      </c>
      <c r="G4" s="965">
        <v>0</v>
      </c>
      <c r="H4" s="965">
        <v>0</v>
      </c>
      <c r="I4" s="965">
        <v>0</v>
      </c>
      <c r="J4" s="965">
        <v>0</v>
      </c>
      <c r="K4" s="1015">
        <v>0</v>
      </c>
      <c r="L4" s="1019">
        <v>12112.467000000001</v>
      </c>
      <c r="M4" s="904">
        <v>3116</v>
      </c>
      <c r="N4" s="908">
        <v>3141</v>
      </c>
      <c r="O4" s="908">
        <v>4448</v>
      </c>
      <c r="P4" s="933">
        <v>10705</v>
      </c>
      <c r="Q4" s="1014">
        <v>2.1139755766621438</v>
      </c>
      <c r="R4" s="1010">
        <v>5.53</v>
      </c>
      <c r="S4" s="1009">
        <v>4.33</v>
      </c>
      <c r="T4" s="1009">
        <v>3.27</v>
      </c>
      <c r="U4" s="1008">
        <v>4.29</v>
      </c>
      <c r="V4" s="1013"/>
    </row>
    <row r="5" spans="2:22">
      <c r="B5" s="906">
        <v>1981</v>
      </c>
      <c r="C5" s="904">
        <v>10869</v>
      </c>
      <c r="D5" s="965">
        <v>40</v>
      </c>
      <c r="E5" s="965">
        <v>230</v>
      </c>
      <c r="F5" s="965">
        <v>623.00300000000004</v>
      </c>
      <c r="G5" s="965">
        <v>0</v>
      </c>
      <c r="H5" s="965">
        <v>0</v>
      </c>
      <c r="I5" s="965">
        <v>0</v>
      </c>
      <c r="J5" s="965">
        <v>0</v>
      </c>
      <c r="K5" s="1015">
        <v>0</v>
      </c>
      <c r="L5" s="1012">
        <v>11762.003000000001</v>
      </c>
      <c r="M5" s="904">
        <v>3436</v>
      </c>
      <c r="N5" s="908">
        <v>2999</v>
      </c>
      <c r="O5" s="908">
        <v>5451</v>
      </c>
      <c r="P5" s="930">
        <v>11886</v>
      </c>
      <c r="Q5" s="1014">
        <v>2.2679867986798681</v>
      </c>
      <c r="R5" s="1010">
        <v>5.95</v>
      </c>
      <c r="S5" s="1009">
        <v>4.95</v>
      </c>
      <c r="T5" s="1009">
        <v>3.68</v>
      </c>
      <c r="U5" s="1008">
        <v>4.7300000000000004</v>
      </c>
      <c r="V5" s="1013"/>
    </row>
    <row r="6" spans="2:22">
      <c r="B6" s="906">
        <v>1982</v>
      </c>
      <c r="C6" s="904">
        <v>10635</v>
      </c>
      <c r="D6" s="965">
        <v>29</v>
      </c>
      <c r="E6" s="965">
        <v>203</v>
      </c>
      <c r="F6" s="965">
        <v>1024.4559999999999</v>
      </c>
      <c r="G6" s="965">
        <v>0</v>
      </c>
      <c r="H6" s="965">
        <v>0</v>
      </c>
      <c r="I6" s="965">
        <v>0</v>
      </c>
      <c r="J6" s="965">
        <v>0</v>
      </c>
      <c r="K6" s="1015">
        <v>0</v>
      </c>
      <c r="L6" s="1012">
        <v>11891.456</v>
      </c>
      <c r="M6" s="904">
        <v>3785</v>
      </c>
      <c r="N6" s="908">
        <v>3207</v>
      </c>
      <c r="O6" s="908">
        <v>5399</v>
      </c>
      <c r="P6" s="930">
        <v>12391</v>
      </c>
      <c r="Q6" s="1014">
        <v>2.4293966623876764</v>
      </c>
      <c r="R6" s="1010">
        <v>6.3</v>
      </c>
      <c r="S6" s="1009">
        <v>5.69</v>
      </c>
      <c r="T6" s="1009">
        <v>4.22</v>
      </c>
      <c r="U6" s="1008">
        <v>5.2</v>
      </c>
      <c r="V6" s="1013"/>
    </row>
    <row r="7" spans="2:22">
      <c r="B7" s="906">
        <v>1983</v>
      </c>
      <c r="C7" s="904">
        <v>10921</v>
      </c>
      <c r="D7" s="965">
        <v>40</v>
      </c>
      <c r="E7" s="965">
        <v>69</v>
      </c>
      <c r="F7" s="965">
        <v>1393.787</v>
      </c>
      <c r="G7" s="965">
        <v>0</v>
      </c>
      <c r="H7" s="965">
        <v>0</v>
      </c>
      <c r="I7" s="965">
        <v>0</v>
      </c>
      <c r="J7" s="965">
        <v>0</v>
      </c>
      <c r="K7" s="1015">
        <v>0</v>
      </c>
      <c r="L7" s="1012">
        <v>12423.787</v>
      </c>
      <c r="M7" s="904">
        <v>3804</v>
      </c>
      <c r="N7" s="908">
        <v>3350</v>
      </c>
      <c r="O7" s="908">
        <v>6040</v>
      </c>
      <c r="P7" s="930">
        <v>13194</v>
      </c>
      <c r="Q7" s="1014">
        <v>2.3849529780564263</v>
      </c>
      <c r="R7" s="1010">
        <v>6.91</v>
      </c>
      <c r="S7" s="1009">
        <v>6.25</v>
      </c>
      <c r="T7" s="1009">
        <v>4.3600000000000003</v>
      </c>
      <c r="U7" s="1008">
        <v>5.64</v>
      </c>
      <c r="V7" s="1013"/>
    </row>
    <row r="8" spans="2:22">
      <c r="B8" s="906">
        <v>1984</v>
      </c>
      <c r="C8" s="904">
        <v>12321</v>
      </c>
      <c r="D8" s="965">
        <v>30</v>
      </c>
      <c r="E8" s="965">
        <v>8</v>
      </c>
      <c r="F8" s="965">
        <v>1390.72</v>
      </c>
      <c r="G8" s="965">
        <v>38.299999999999997</v>
      </c>
      <c r="H8" s="965">
        <v>0</v>
      </c>
      <c r="I8" s="965">
        <v>0</v>
      </c>
      <c r="J8" s="965">
        <v>0</v>
      </c>
      <c r="K8" s="1015">
        <v>0</v>
      </c>
      <c r="L8" s="1012">
        <v>13788.019999999999</v>
      </c>
      <c r="M8" s="904">
        <v>3856</v>
      </c>
      <c r="N8" s="908">
        <v>4269</v>
      </c>
      <c r="O8" s="908">
        <v>4592</v>
      </c>
      <c r="P8" s="930">
        <v>12717</v>
      </c>
      <c r="Q8" s="1014">
        <v>2.3773119605425399</v>
      </c>
      <c r="R8" s="1010">
        <v>7.43</v>
      </c>
      <c r="S8" s="1009">
        <v>6.52</v>
      </c>
      <c r="T8" s="1009">
        <v>4.5999999999999996</v>
      </c>
      <c r="U8" s="1008">
        <v>6.01</v>
      </c>
      <c r="V8" s="1013"/>
    </row>
    <row r="9" spans="2:22">
      <c r="B9" s="906">
        <v>1985</v>
      </c>
      <c r="C9" s="904">
        <v>14229</v>
      </c>
      <c r="D9" s="965">
        <v>40</v>
      </c>
      <c r="E9" s="965">
        <v>14</v>
      </c>
      <c r="F9" s="965">
        <v>1019.005</v>
      </c>
      <c r="G9" s="965">
        <v>109.515</v>
      </c>
      <c r="H9" s="965">
        <v>0</v>
      </c>
      <c r="I9" s="965">
        <v>0</v>
      </c>
      <c r="J9" s="965">
        <v>0</v>
      </c>
      <c r="K9" s="1015">
        <v>0</v>
      </c>
      <c r="L9" s="1012">
        <v>15411.519999999999</v>
      </c>
      <c r="M9" s="904">
        <v>3985</v>
      </c>
      <c r="N9" s="908">
        <v>4596</v>
      </c>
      <c r="O9" s="908">
        <v>4458</v>
      </c>
      <c r="P9" s="930">
        <v>13039</v>
      </c>
      <c r="Q9" s="1014">
        <v>2.4254412659768714</v>
      </c>
      <c r="R9" s="1010">
        <v>7.78</v>
      </c>
      <c r="S9" s="1009">
        <v>6.88</v>
      </c>
      <c r="T9" s="1009">
        <v>4.9800000000000004</v>
      </c>
      <c r="U9" s="1008">
        <v>6.42</v>
      </c>
      <c r="V9" s="1013"/>
    </row>
    <row r="10" spans="2:22">
      <c r="B10" s="906">
        <v>1986</v>
      </c>
      <c r="C10" s="904">
        <v>15155</v>
      </c>
      <c r="D10" s="965">
        <v>74</v>
      </c>
      <c r="E10" s="965">
        <v>6</v>
      </c>
      <c r="F10" s="965">
        <v>1412.579</v>
      </c>
      <c r="G10" s="965">
        <v>171.60499999999999</v>
      </c>
      <c r="H10" s="965">
        <v>0</v>
      </c>
      <c r="I10" s="965">
        <v>0</v>
      </c>
      <c r="J10" s="965">
        <v>0</v>
      </c>
      <c r="K10" s="1015">
        <v>0</v>
      </c>
      <c r="L10" s="1012">
        <v>16819.184000000001</v>
      </c>
      <c r="M10" s="904">
        <v>3989</v>
      </c>
      <c r="N10" s="908">
        <v>4682</v>
      </c>
      <c r="O10" s="908">
        <v>4318</v>
      </c>
      <c r="P10" s="930">
        <v>12989</v>
      </c>
      <c r="Q10" s="1014">
        <v>2.3986770895971135</v>
      </c>
      <c r="R10" s="1010">
        <v>7.95</v>
      </c>
      <c r="S10" s="1009">
        <v>7.05</v>
      </c>
      <c r="T10" s="1009">
        <v>5.16</v>
      </c>
      <c r="U10" s="1008">
        <v>6.61</v>
      </c>
      <c r="V10" s="1013"/>
    </row>
    <row r="11" spans="2:22">
      <c r="B11" s="906">
        <v>1987</v>
      </c>
      <c r="C11" s="904">
        <v>25221</v>
      </c>
      <c r="D11" s="965">
        <v>92</v>
      </c>
      <c r="E11" s="965">
        <v>13</v>
      </c>
      <c r="F11" s="965">
        <v>856.06799999999998</v>
      </c>
      <c r="G11" s="965">
        <v>163.876</v>
      </c>
      <c r="H11" s="965">
        <v>0</v>
      </c>
      <c r="I11" s="965">
        <v>0</v>
      </c>
      <c r="J11" s="965">
        <v>0</v>
      </c>
      <c r="K11" s="1015">
        <v>0</v>
      </c>
      <c r="L11" s="1012">
        <v>26345.944</v>
      </c>
      <c r="M11" s="904">
        <v>3980</v>
      </c>
      <c r="N11" s="908">
        <v>4863</v>
      </c>
      <c r="O11" s="908">
        <v>4555</v>
      </c>
      <c r="P11" s="930">
        <v>13398</v>
      </c>
      <c r="Q11" s="1014">
        <v>2.3718712753277713</v>
      </c>
      <c r="R11" s="1010">
        <v>7.95</v>
      </c>
      <c r="S11" s="1009">
        <v>7.05</v>
      </c>
      <c r="T11" s="1009">
        <v>4.93</v>
      </c>
      <c r="U11" s="1008">
        <v>6.5</v>
      </c>
      <c r="V11" s="1013"/>
    </row>
    <row r="12" spans="2:22">
      <c r="B12" s="906">
        <v>1988</v>
      </c>
      <c r="C12" s="904">
        <v>28806</v>
      </c>
      <c r="D12" s="965">
        <v>59</v>
      </c>
      <c r="E12" s="965">
        <v>5</v>
      </c>
      <c r="F12" s="965">
        <v>593.10799999999995</v>
      </c>
      <c r="G12" s="965">
        <v>174.22499999999999</v>
      </c>
      <c r="H12" s="965">
        <v>0</v>
      </c>
      <c r="I12" s="965">
        <v>0</v>
      </c>
      <c r="J12" s="965">
        <v>0</v>
      </c>
      <c r="K12" s="1015">
        <v>0</v>
      </c>
      <c r="L12" s="1012">
        <v>29637.332999999999</v>
      </c>
      <c r="M12" s="904">
        <v>4151</v>
      </c>
      <c r="N12" s="908">
        <v>5035</v>
      </c>
      <c r="O12" s="908">
        <v>5321</v>
      </c>
      <c r="P12" s="930">
        <v>14507</v>
      </c>
      <c r="Q12" s="1014">
        <v>2.4562130177514794</v>
      </c>
      <c r="R12" s="1010">
        <v>7.81</v>
      </c>
      <c r="S12" s="1009">
        <v>6.96</v>
      </c>
      <c r="T12" s="1009">
        <v>4.6100000000000003</v>
      </c>
      <c r="U12" s="1008">
        <v>6.24</v>
      </c>
      <c r="V12" s="1013"/>
    </row>
    <row r="13" spans="2:22">
      <c r="B13" s="906">
        <v>1989</v>
      </c>
      <c r="C13" s="904">
        <v>29676</v>
      </c>
      <c r="D13" s="965">
        <v>48</v>
      </c>
      <c r="E13" s="965">
        <v>37</v>
      </c>
      <c r="F13" s="965">
        <v>561.67499999999995</v>
      </c>
      <c r="G13" s="965">
        <v>173.15299999999999</v>
      </c>
      <c r="H13" s="965">
        <v>0</v>
      </c>
      <c r="I13" s="965">
        <v>0</v>
      </c>
      <c r="J13" s="965">
        <v>0</v>
      </c>
      <c r="K13" s="1015">
        <v>0</v>
      </c>
      <c r="L13" s="1012">
        <v>30495.827999999998</v>
      </c>
      <c r="M13" s="904">
        <v>4163</v>
      </c>
      <c r="N13" s="908">
        <v>5173</v>
      </c>
      <c r="O13" s="908">
        <v>5629</v>
      </c>
      <c r="P13" s="930">
        <v>14965</v>
      </c>
      <c r="Q13" s="1014">
        <v>2.4402110199296598</v>
      </c>
      <c r="R13" s="1010">
        <v>7.39</v>
      </c>
      <c r="S13" s="1009">
        <v>6.74</v>
      </c>
      <c r="T13" s="1009">
        <v>4.1100000000000003</v>
      </c>
      <c r="U13" s="1008">
        <v>5.79</v>
      </c>
      <c r="V13" s="1013"/>
    </row>
    <row r="14" spans="2:22">
      <c r="B14" s="906">
        <v>1990</v>
      </c>
      <c r="C14" s="904">
        <v>31522.925999999999</v>
      </c>
      <c r="D14" s="965">
        <v>51.851999999999997</v>
      </c>
      <c r="E14" s="965">
        <v>146.488</v>
      </c>
      <c r="F14" s="965">
        <v>508.44299999999998</v>
      </c>
      <c r="G14" s="965">
        <v>151.82499999999999</v>
      </c>
      <c r="H14" s="965">
        <v>0</v>
      </c>
      <c r="I14" s="965">
        <v>0</v>
      </c>
      <c r="J14" s="965">
        <v>0</v>
      </c>
      <c r="K14" s="1015">
        <v>182.005</v>
      </c>
      <c r="L14" s="1012">
        <v>32563.539000000001</v>
      </c>
      <c r="M14" s="904">
        <v>4246.1059999999998</v>
      </c>
      <c r="N14" s="908">
        <v>5389.3560000000007</v>
      </c>
      <c r="O14" s="1018">
        <v>5766.2120000000004</v>
      </c>
      <c r="P14" s="930">
        <v>15401.673999999999</v>
      </c>
      <c r="Q14" s="1014">
        <v>2.4554936974729169</v>
      </c>
      <c r="R14" s="1010">
        <v>7.13</v>
      </c>
      <c r="S14" s="1009">
        <v>6.26</v>
      </c>
      <c r="T14" s="1017">
        <v>3.8</v>
      </c>
      <c r="U14" s="1008">
        <v>5.46</v>
      </c>
      <c r="V14" s="1013"/>
    </row>
    <row r="15" spans="2:22">
      <c r="B15" s="906">
        <v>1991</v>
      </c>
      <c r="C15" s="904">
        <v>28887.599999999999</v>
      </c>
      <c r="D15" s="965">
        <v>51.314</v>
      </c>
      <c r="E15" s="965">
        <v>549.98400000000004</v>
      </c>
      <c r="F15" s="965">
        <v>626.96500000000003</v>
      </c>
      <c r="G15" s="965">
        <v>186.24100000000001</v>
      </c>
      <c r="H15" s="965">
        <v>0</v>
      </c>
      <c r="I15" s="965">
        <v>0</v>
      </c>
      <c r="J15" s="965">
        <v>0</v>
      </c>
      <c r="K15" s="1015">
        <v>203.80199999999999</v>
      </c>
      <c r="L15" s="1012">
        <v>30505.905999999999</v>
      </c>
      <c r="M15" s="904">
        <v>4460.0420000000004</v>
      </c>
      <c r="N15" s="908">
        <v>5571.4369999999999</v>
      </c>
      <c r="O15" s="1018">
        <v>5875.9250000000002</v>
      </c>
      <c r="P15" s="930">
        <v>15907.403999999999</v>
      </c>
      <c r="Q15" s="1014">
        <v>2.5044175038043202</v>
      </c>
      <c r="R15" s="1010">
        <v>7.12</v>
      </c>
      <c r="S15" s="1009">
        <v>6.09</v>
      </c>
      <c r="T15" s="1017">
        <v>3.85</v>
      </c>
      <c r="U15" s="1016">
        <v>5.46</v>
      </c>
      <c r="V15" s="1013"/>
    </row>
    <row r="16" spans="2:22">
      <c r="B16" s="906">
        <v>1992</v>
      </c>
      <c r="C16" s="904">
        <v>31552.99</v>
      </c>
      <c r="D16" s="965">
        <v>33.634999999999998</v>
      </c>
      <c r="E16" s="965">
        <v>631.43499999999995</v>
      </c>
      <c r="F16" s="965">
        <v>602.38400000000001</v>
      </c>
      <c r="G16" s="965">
        <v>233.393</v>
      </c>
      <c r="H16" s="965">
        <v>0</v>
      </c>
      <c r="I16" s="965">
        <v>0</v>
      </c>
      <c r="J16" s="965">
        <v>0</v>
      </c>
      <c r="K16" s="1015">
        <v>230.32599999999999</v>
      </c>
      <c r="L16" s="1012">
        <v>33284.163</v>
      </c>
      <c r="M16" s="904">
        <v>4505.46</v>
      </c>
      <c r="N16" s="908">
        <v>5849.9</v>
      </c>
      <c r="O16" s="1018">
        <v>6211.6959999999999</v>
      </c>
      <c r="P16" s="930">
        <v>16567.056</v>
      </c>
      <c r="Q16" s="1014">
        <v>2.4510853037484992</v>
      </c>
      <c r="R16" s="1010">
        <v>6.97</v>
      </c>
      <c r="S16" s="1009">
        <v>5.97</v>
      </c>
      <c r="T16" s="1017">
        <v>3.68</v>
      </c>
      <c r="U16" s="1016">
        <v>5.3</v>
      </c>
      <c r="V16" s="1013"/>
    </row>
    <row r="17" spans="2:22">
      <c r="B17" s="906">
        <v>1993</v>
      </c>
      <c r="C17" s="904">
        <v>32125.793000000001</v>
      </c>
      <c r="D17" s="965">
        <v>36.585999999999999</v>
      </c>
      <c r="E17" s="965">
        <v>606.09900000000005</v>
      </c>
      <c r="F17" s="965">
        <v>860.01900000000001</v>
      </c>
      <c r="G17" s="965">
        <v>186.875</v>
      </c>
      <c r="H17" s="965">
        <v>0</v>
      </c>
      <c r="I17" s="965">
        <v>0</v>
      </c>
      <c r="J17" s="965">
        <v>0</v>
      </c>
      <c r="K17" s="1015">
        <v>281.45699999999999</v>
      </c>
      <c r="L17" s="1012">
        <v>34096.829000000005</v>
      </c>
      <c r="M17" s="904">
        <v>4725.9740000000002</v>
      </c>
      <c r="N17" s="908">
        <v>5920.0690000000004</v>
      </c>
      <c r="O17" s="1018">
        <v>6221.0860000000002</v>
      </c>
      <c r="P17" s="930">
        <v>16867.129000000001</v>
      </c>
      <c r="Q17" s="1014">
        <v>2.501318677480016</v>
      </c>
      <c r="R17" s="1010">
        <v>6.85</v>
      </c>
      <c r="S17" s="1009">
        <v>5.96</v>
      </c>
      <c r="T17" s="1017">
        <v>3.78</v>
      </c>
      <c r="U17" s="1016">
        <v>5.33</v>
      </c>
      <c r="V17" s="1013"/>
    </row>
    <row r="18" spans="2:22">
      <c r="B18" s="906">
        <v>1994</v>
      </c>
      <c r="C18" s="904">
        <v>33130.663999999997</v>
      </c>
      <c r="D18" s="965">
        <v>33.1</v>
      </c>
      <c r="E18" s="965">
        <v>807.25900000000001</v>
      </c>
      <c r="F18" s="965">
        <v>750.43799999999999</v>
      </c>
      <c r="G18" s="965">
        <v>232.631</v>
      </c>
      <c r="H18" s="965">
        <v>0</v>
      </c>
      <c r="I18" s="965">
        <v>0</v>
      </c>
      <c r="J18" s="965">
        <v>0</v>
      </c>
      <c r="K18" s="1015">
        <v>280.56900000000002</v>
      </c>
      <c r="L18" s="1012">
        <v>35234.661</v>
      </c>
      <c r="M18" s="904">
        <v>5008.9380000000001</v>
      </c>
      <c r="N18" s="908">
        <v>6340.192</v>
      </c>
      <c r="O18" s="1018">
        <v>6497.9340000000002</v>
      </c>
      <c r="P18" s="930">
        <v>17847.064000000002</v>
      </c>
      <c r="Q18" s="1014">
        <v>2.573012773787307</v>
      </c>
      <c r="R18" s="1010">
        <v>6.91</v>
      </c>
      <c r="S18" s="1009">
        <v>5.87</v>
      </c>
      <c r="T18" s="1017">
        <v>3.83</v>
      </c>
      <c r="U18" s="1016">
        <v>5.36</v>
      </c>
      <c r="V18" s="1013"/>
    </row>
    <row r="19" spans="2:22">
      <c r="B19" s="906">
        <v>1995</v>
      </c>
      <c r="C19" s="904">
        <v>30611.062999999998</v>
      </c>
      <c r="D19" s="965">
        <v>35.933999999999997</v>
      </c>
      <c r="E19" s="965">
        <v>791.21199999999999</v>
      </c>
      <c r="F19" s="965">
        <v>968.74300000000005</v>
      </c>
      <c r="G19" s="965">
        <v>168.16399999999999</v>
      </c>
      <c r="H19" s="965">
        <v>0</v>
      </c>
      <c r="I19" s="965">
        <v>0</v>
      </c>
      <c r="J19" s="965">
        <v>0</v>
      </c>
      <c r="K19" s="1015">
        <v>260.69400000000002</v>
      </c>
      <c r="L19" s="1012">
        <v>32835.81</v>
      </c>
      <c r="M19" s="904">
        <v>5040.7430000000004</v>
      </c>
      <c r="N19" s="908">
        <v>6462.2029999999995</v>
      </c>
      <c r="O19" s="1018">
        <v>6957.2939999999999</v>
      </c>
      <c r="P19" s="930">
        <v>18460.239999999998</v>
      </c>
      <c r="Q19" s="1014">
        <v>2.5263994891811863</v>
      </c>
      <c r="R19" s="1010">
        <v>6.94</v>
      </c>
      <c r="S19" s="1009">
        <v>5.92</v>
      </c>
      <c r="T19" s="1017">
        <v>3.72</v>
      </c>
      <c r="U19" s="1016">
        <v>5.3</v>
      </c>
      <c r="V19" s="1013"/>
    </row>
    <row r="20" spans="2:22">
      <c r="B20" s="906">
        <v>1996</v>
      </c>
      <c r="C20" s="904">
        <v>31100.841</v>
      </c>
      <c r="D20" s="965">
        <v>47.42</v>
      </c>
      <c r="E20" s="965">
        <v>323.91399999999999</v>
      </c>
      <c r="F20" s="965">
        <v>1048.9570000000001</v>
      </c>
      <c r="G20" s="965">
        <v>223.31100000000001</v>
      </c>
      <c r="H20" s="965">
        <v>0</v>
      </c>
      <c r="I20" s="965">
        <v>0</v>
      </c>
      <c r="J20" s="965">
        <v>0</v>
      </c>
      <c r="K20" s="1015">
        <v>238.81700000000001</v>
      </c>
      <c r="L20" s="1012">
        <v>32983.26</v>
      </c>
      <c r="M20" s="904">
        <v>5481.2830000000004</v>
      </c>
      <c r="N20" s="908">
        <v>6716.9669999999996</v>
      </c>
      <c r="O20" s="1018">
        <v>7659.8190000000004</v>
      </c>
      <c r="P20" s="930">
        <v>19858.069</v>
      </c>
      <c r="Q20" s="1014">
        <v>2.683098429531062</v>
      </c>
      <c r="R20" s="1010">
        <v>6.96</v>
      </c>
      <c r="S20" s="1009">
        <v>5.9</v>
      </c>
      <c r="T20" s="1017">
        <v>3.7</v>
      </c>
      <c r="U20" s="1016">
        <v>5.28</v>
      </c>
      <c r="V20" s="1013"/>
    </row>
    <row r="21" spans="2:22">
      <c r="B21" s="906">
        <v>1997</v>
      </c>
      <c r="C21" s="904">
        <v>32544.003000000001</v>
      </c>
      <c r="D21" s="965">
        <v>46.947000000000003</v>
      </c>
      <c r="E21" s="965">
        <v>327.56599999999997</v>
      </c>
      <c r="F21" s="965">
        <v>1344.1610000000001</v>
      </c>
      <c r="G21" s="965">
        <v>203.17500000000001</v>
      </c>
      <c r="H21" s="965">
        <v>0</v>
      </c>
      <c r="I21" s="965">
        <v>0</v>
      </c>
      <c r="J21" s="965">
        <v>0</v>
      </c>
      <c r="K21" s="1015">
        <v>281.017</v>
      </c>
      <c r="L21" s="1012">
        <v>34746.869000000006</v>
      </c>
      <c r="M21" s="904">
        <v>5660.7060000000001</v>
      </c>
      <c r="N21" s="908">
        <v>7284.9089999999997</v>
      </c>
      <c r="O21" s="1018">
        <v>7429.91</v>
      </c>
      <c r="P21" s="930">
        <v>20375.525000000001</v>
      </c>
      <c r="Q21" s="1014">
        <v>2.6963331108897788</v>
      </c>
      <c r="R21" s="1010">
        <v>6.89</v>
      </c>
      <c r="S21" s="1009">
        <v>5.72</v>
      </c>
      <c r="T21" s="1017">
        <v>3.49</v>
      </c>
      <c r="U21" s="1016">
        <v>5.17</v>
      </c>
      <c r="V21" s="1013"/>
    </row>
    <row r="22" spans="2:22">
      <c r="B22" s="906">
        <v>1998</v>
      </c>
      <c r="C22" s="904">
        <v>33587.673999999999</v>
      </c>
      <c r="D22" s="965">
        <v>34.948</v>
      </c>
      <c r="E22" s="965">
        <v>528.25699999999995</v>
      </c>
      <c r="F22" s="965">
        <v>1314.711</v>
      </c>
      <c r="G22" s="965">
        <v>194.55699999999999</v>
      </c>
      <c r="H22" s="965">
        <v>0</v>
      </c>
      <c r="I22" s="965">
        <v>0</v>
      </c>
      <c r="J22" s="965">
        <v>0</v>
      </c>
      <c r="K22" s="1015">
        <v>284.78300000000002</v>
      </c>
      <c r="L22" s="1012">
        <v>35944.93</v>
      </c>
      <c r="M22" s="904">
        <v>5755.7629999999999</v>
      </c>
      <c r="N22" s="908">
        <v>7433.3959999999997</v>
      </c>
      <c r="O22" s="1018">
        <v>7511.1670000000004</v>
      </c>
      <c r="P22" s="930">
        <v>20700.326000000001</v>
      </c>
      <c r="Q22" s="1014">
        <v>2.6875593005707796</v>
      </c>
      <c r="R22" s="1010">
        <v>6.84</v>
      </c>
      <c r="S22" s="1009">
        <v>5.71</v>
      </c>
      <c r="T22" s="1017">
        <v>3.45</v>
      </c>
      <c r="U22" s="1016">
        <v>5.16</v>
      </c>
      <c r="V22" s="1013"/>
    </row>
    <row r="23" spans="2:22">
      <c r="B23" s="906">
        <v>1999</v>
      </c>
      <c r="C23" s="904">
        <v>34533.781000000003</v>
      </c>
      <c r="D23" s="965">
        <v>30.664000000000001</v>
      </c>
      <c r="E23" s="965">
        <v>610.05700000000002</v>
      </c>
      <c r="F23" s="965">
        <v>1255.1420000000001</v>
      </c>
      <c r="G23" s="965">
        <v>185.92599999999999</v>
      </c>
      <c r="H23" s="965">
        <v>0</v>
      </c>
      <c r="I23" s="965">
        <v>0</v>
      </c>
      <c r="J23" s="965">
        <v>8.1690000000000005</v>
      </c>
      <c r="K23" s="1015">
        <v>191.285</v>
      </c>
      <c r="L23" s="1012">
        <v>36815.024000000005</v>
      </c>
      <c r="M23" s="904">
        <v>6236.4070000000002</v>
      </c>
      <c r="N23" s="908">
        <v>8074.5039999999999</v>
      </c>
      <c r="O23" s="1018">
        <v>7568.1210000000001</v>
      </c>
      <c r="P23" s="930">
        <v>21879.031999999999</v>
      </c>
      <c r="Q23" s="1014">
        <v>2.8437606873462733</v>
      </c>
      <c r="R23" s="1010">
        <v>6.27</v>
      </c>
      <c r="S23" s="1009">
        <v>5.29</v>
      </c>
      <c r="T23" s="1017">
        <v>3.36</v>
      </c>
      <c r="U23" s="1016">
        <v>4.8600000000000003</v>
      </c>
      <c r="V23" s="1013"/>
    </row>
    <row r="24" spans="2:22">
      <c r="B24" s="906">
        <v>2000</v>
      </c>
      <c r="C24" s="904">
        <v>34491.423999999999</v>
      </c>
      <c r="D24" s="965">
        <v>57.970999999999997</v>
      </c>
      <c r="E24" s="965">
        <v>890.22799999999995</v>
      </c>
      <c r="F24" s="965">
        <v>746.125</v>
      </c>
      <c r="G24" s="965">
        <v>186.46099999999998</v>
      </c>
      <c r="H24" s="965">
        <v>0</v>
      </c>
      <c r="I24" s="965">
        <v>0</v>
      </c>
      <c r="J24" s="965">
        <v>9.11</v>
      </c>
      <c r="K24" s="1015">
        <v>257.85700000000003</v>
      </c>
      <c r="L24" s="1012">
        <v>36639.176000000007</v>
      </c>
      <c r="M24" s="904">
        <v>6513.5060000000003</v>
      </c>
      <c r="N24" s="908">
        <v>8754.4269999999997</v>
      </c>
      <c r="O24" s="1018">
        <v>7917.3440000000001</v>
      </c>
      <c r="P24" s="930">
        <v>23185.277000000002</v>
      </c>
      <c r="Q24" s="1014">
        <v>2.8994430368026607</v>
      </c>
      <c r="R24" s="1010">
        <v>6.29</v>
      </c>
      <c r="S24" s="1009">
        <v>5.23</v>
      </c>
      <c r="T24" s="1017">
        <v>3.35</v>
      </c>
      <c r="U24" s="1016">
        <v>4.84</v>
      </c>
      <c r="V24" s="1013"/>
    </row>
    <row r="25" spans="2:22">
      <c r="B25" s="906">
        <v>2001</v>
      </c>
      <c r="C25" s="904">
        <v>33679.307999999997</v>
      </c>
      <c r="D25" s="965">
        <v>57.576000000000001</v>
      </c>
      <c r="E25" s="965">
        <v>1446.077</v>
      </c>
      <c r="F25" s="965">
        <v>508.40499999999997</v>
      </c>
      <c r="G25" s="965">
        <v>185.98899999999998</v>
      </c>
      <c r="H25" s="965">
        <v>0</v>
      </c>
      <c r="I25" s="965">
        <v>0</v>
      </c>
      <c r="J25" s="965">
        <v>5.4960000000000004</v>
      </c>
      <c r="K25" s="1015">
        <v>4.1459999999999999</v>
      </c>
      <c r="L25" s="1012">
        <v>35886.996999999996</v>
      </c>
      <c r="M25" s="904">
        <v>6692.9830000000002</v>
      </c>
      <c r="N25" s="908">
        <v>9112.8909999999996</v>
      </c>
      <c r="O25" s="1018">
        <v>7411.4340000000002</v>
      </c>
      <c r="P25" s="930">
        <v>23217.308000000001</v>
      </c>
      <c r="Q25" s="1014">
        <v>2.9218910572356824</v>
      </c>
      <c r="R25" s="1010">
        <v>6.72</v>
      </c>
      <c r="S25" s="1009">
        <v>5.58</v>
      </c>
      <c r="T25" s="1017">
        <v>3.53</v>
      </c>
      <c r="U25" s="1016">
        <v>5.21</v>
      </c>
      <c r="V25" s="1013"/>
    </row>
    <row r="26" spans="2:22">
      <c r="B26" s="906">
        <v>2002</v>
      </c>
      <c r="C26" s="904">
        <v>34487.722999999998</v>
      </c>
      <c r="D26" s="963">
        <v>53.518999999999998</v>
      </c>
      <c r="E26" s="963">
        <v>1380.181</v>
      </c>
      <c r="F26" s="963">
        <v>457.73200000000003</v>
      </c>
      <c r="G26" s="963">
        <v>247.33200000000002</v>
      </c>
      <c r="H26" s="963">
        <v>0</v>
      </c>
      <c r="I26" s="963">
        <v>0</v>
      </c>
      <c r="J26" s="963">
        <v>6.27</v>
      </c>
      <c r="K26" s="1015">
        <v>4.9269999999999996</v>
      </c>
      <c r="L26" s="1012">
        <v>36637.684000000001</v>
      </c>
      <c r="M26" s="904">
        <v>6938.2910000000002</v>
      </c>
      <c r="N26" s="908">
        <v>9309.487000000001</v>
      </c>
      <c r="O26" s="908">
        <v>7019.41</v>
      </c>
      <c r="P26" s="930">
        <v>23267.188000000002</v>
      </c>
      <c r="Q26" s="1014">
        <v>2.9754754428503669</v>
      </c>
      <c r="R26" s="1010">
        <v>6.79</v>
      </c>
      <c r="S26" s="1009">
        <v>5.6</v>
      </c>
      <c r="T26" s="1009">
        <v>3.84</v>
      </c>
      <c r="U26" s="1016">
        <v>5.39</v>
      </c>
      <c r="V26" s="1013"/>
    </row>
    <row r="27" spans="2:22">
      <c r="B27" s="906">
        <v>2003</v>
      </c>
      <c r="C27" s="904">
        <v>35978.648000000001</v>
      </c>
      <c r="D27" s="908">
        <v>32.866</v>
      </c>
      <c r="E27" s="908">
        <v>1383.107</v>
      </c>
      <c r="F27" s="908">
        <v>421.339</v>
      </c>
      <c r="G27" s="908">
        <v>198.465</v>
      </c>
      <c r="H27" s="908">
        <v>0</v>
      </c>
      <c r="I27" s="908">
        <v>0</v>
      </c>
      <c r="J27" s="908">
        <v>5.0830000000000002</v>
      </c>
      <c r="K27" s="1015">
        <v>4.1580000000000004</v>
      </c>
      <c r="L27" s="1012">
        <v>38023.665999999997</v>
      </c>
      <c r="M27" s="904">
        <v>7166.4070000000002</v>
      </c>
      <c r="N27" s="908">
        <v>9048.27</v>
      </c>
      <c r="O27" s="908">
        <v>7645.6729999999998</v>
      </c>
      <c r="P27" s="930">
        <v>23860.35</v>
      </c>
      <c r="Q27" s="1014">
        <v>3.0206675945369739</v>
      </c>
      <c r="R27" s="1010">
        <v>6.9</v>
      </c>
      <c r="S27" s="1009">
        <v>5.59</v>
      </c>
      <c r="T27" s="1009">
        <v>3.79</v>
      </c>
      <c r="U27" s="1008">
        <v>5.41</v>
      </c>
      <c r="V27" s="1013"/>
    </row>
    <row r="28" spans="2:22">
      <c r="B28" s="906">
        <v>2004</v>
      </c>
      <c r="C28" s="904">
        <v>36617.853999999999</v>
      </c>
      <c r="D28" s="908">
        <v>32.600999999999999</v>
      </c>
      <c r="E28" s="908">
        <v>909.85</v>
      </c>
      <c r="F28" s="908">
        <v>449.84800000000001</v>
      </c>
      <c r="G28" s="908">
        <v>194.876</v>
      </c>
      <c r="H28" s="908">
        <v>0</v>
      </c>
      <c r="I28" s="908">
        <v>0</v>
      </c>
      <c r="J28" s="908">
        <v>3.8210000000000002</v>
      </c>
      <c r="K28" s="1015">
        <v>3.1259999999999999</v>
      </c>
      <c r="L28" s="1012">
        <v>38211.975999999995</v>
      </c>
      <c r="M28" s="904">
        <v>7324.848</v>
      </c>
      <c r="N28" s="908">
        <v>9370.4650000000001</v>
      </c>
      <c r="O28" s="908">
        <v>7816.3909999999996</v>
      </c>
      <c r="P28" s="930">
        <v>24511.704000000002</v>
      </c>
      <c r="Q28" s="1014">
        <v>3.014064141438872</v>
      </c>
      <c r="R28" s="1010">
        <v>7.21</v>
      </c>
      <c r="S28" s="1009">
        <v>5.9</v>
      </c>
      <c r="T28" s="1009">
        <v>4.01</v>
      </c>
      <c r="U28" s="1008">
        <v>5.69</v>
      </c>
      <c r="V28" s="1013"/>
    </row>
    <row r="29" spans="2:22">
      <c r="B29" s="906">
        <v>2005</v>
      </c>
      <c r="C29" s="904">
        <v>35970.404999999999</v>
      </c>
      <c r="D29" s="908">
        <v>40.908999999999999</v>
      </c>
      <c r="E29" s="908">
        <v>1177.501</v>
      </c>
      <c r="F29" s="908">
        <v>784.46299999999997</v>
      </c>
      <c r="G29" s="908">
        <v>184.80199999999999</v>
      </c>
      <c r="H29" s="908">
        <v>0</v>
      </c>
      <c r="I29" s="908">
        <v>0</v>
      </c>
      <c r="J29" s="908">
        <v>3.948</v>
      </c>
      <c r="K29" s="1015">
        <v>3.1019999999999999</v>
      </c>
      <c r="L29" s="1012">
        <v>38165.129999999997</v>
      </c>
      <c r="M29" s="904">
        <v>7567.2790000000005</v>
      </c>
      <c r="N29" s="908">
        <v>9444.4470000000001</v>
      </c>
      <c r="O29" s="908">
        <v>7988.7719999999999</v>
      </c>
      <c r="P29" s="930">
        <v>25000.498000000003</v>
      </c>
      <c r="Q29" s="1014">
        <v>3.0198535981703563</v>
      </c>
      <c r="R29" s="1010">
        <v>7.52</v>
      </c>
      <c r="S29" s="1009">
        <v>6.07</v>
      </c>
      <c r="T29" s="1009">
        <v>4.24</v>
      </c>
      <c r="U29" s="1008">
        <v>5.92</v>
      </c>
      <c r="V29" s="1013"/>
    </row>
    <row r="30" spans="2:22">
      <c r="B30" s="906">
        <v>2006</v>
      </c>
      <c r="C30" s="904">
        <v>36855.550000000003</v>
      </c>
      <c r="D30" s="908">
        <v>62.125999999999998</v>
      </c>
      <c r="E30" s="908">
        <v>3388.55</v>
      </c>
      <c r="F30" s="908">
        <v>746.78300000000002</v>
      </c>
      <c r="G30" s="908">
        <v>190.608</v>
      </c>
      <c r="H30" s="908">
        <v>0</v>
      </c>
      <c r="I30" s="908">
        <v>0</v>
      </c>
      <c r="J30" s="908">
        <v>14.868000000000002</v>
      </c>
      <c r="K30" s="1015">
        <v>4.8380000000000001</v>
      </c>
      <c r="L30" s="1012">
        <v>41263.323000000011</v>
      </c>
      <c r="M30" s="904">
        <v>8232.0499999999993</v>
      </c>
      <c r="N30" s="908">
        <v>9777.9950000000008</v>
      </c>
      <c r="O30" s="908">
        <v>8355.6710000000003</v>
      </c>
      <c r="P30" s="930">
        <v>26365.716</v>
      </c>
      <c r="Q30" s="1014">
        <v>3.1953875218390908</v>
      </c>
      <c r="R30" s="1010">
        <v>7.59</v>
      </c>
      <c r="S30" s="1009">
        <v>6.15</v>
      </c>
      <c r="T30" s="1009">
        <v>4.21</v>
      </c>
      <c r="U30" s="1008">
        <v>5.99</v>
      </c>
      <c r="V30" s="1013"/>
    </row>
    <row r="31" spans="2:22">
      <c r="B31" s="906">
        <v>2007</v>
      </c>
      <c r="C31" s="904">
        <v>37170.794000000002</v>
      </c>
      <c r="D31" s="908">
        <v>39.146999999999998</v>
      </c>
      <c r="E31" s="908">
        <v>7424.2179999999998</v>
      </c>
      <c r="F31" s="908">
        <v>538.78200000000004</v>
      </c>
      <c r="G31" s="908">
        <v>163.92500000000001</v>
      </c>
      <c r="H31" s="908">
        <v>0</v>
      </c>
      <c r="I31" s="908">
        <v>0</v>
      </c>
      <c r="J31" s="908">
        <v>31.03</v>
      </c>
      <c r="K31" s="908">
        <v>4.6790000000000003</v>
      </c>
      <c r="L31" s="1012">
        <v>45372.574999999997</v>
      </c>
      <c r="M31" s="904">
        <v>8751.5470000000005</v>
      </c>
      <c r="N31" s="908">
        <v>10274.569</v>
      </c>
      <c r="O31" s="908">
        <v>8759.3310000000001</v>
      </c>
      <c r="P31" s="930">
        <v>27785.447</v>
      </c>
      <c r="Q31" s="1014">
        <v>3.3199157838832356</v>
      </c>
      <c r="R31" s="1010">
        <v>8.15</v>
      </c>
      <c r="S31" s="1009">
        <v>6.54</v>
      </c>
      <c r="T31" s="1009">
        <v>4.5199999999999996</v>
      </c>
      <c r="U31" s="1008">
        <v>6.41</v>
      </c>
      <c r="V31" s="1013"/>
    </row>
    <row r="32" spans="2:22">
      <c r="B32" s="906">
        <v>2008</v>
      </c>
      <c r="C32" s="904">
        <v>38020.366999999998</v>
      </c>
      <c r="D32" s="908">
        <v>43.612000000000002</v>
      </c>
      <c r="E32" s="908">
        <v>7366.3069999999998</v>
      </c>
      <c r="F32" s="908">
        <v>668.08399999999995</v>
      </c>
      <c r="G32" s="908">
        <v>254.27699999999999</v>
      </c>
      <c r="H32" s="908">
        <v>23.9</v>
      </c>
      <c r="I32" s="908">
        <v>0</v>
      </c>
      <c r="J32" s="908">
        <v>23.684999999999999</v>
      </c>
      <c r="K32" s="908">
        <v>178.53100000000001</v>
      </c>
      <c r="L32" s="1012">
        <v>46578.763000000006</v>
      </c>
      <c r="M32" s="904">
        <v>8786.2780000000002</v>
      </c>
      <c r="N32" s="908">
        <v>10319.088</v>
      </c>
      <c r="O32" s="908">
        <v>9086.1450000000004</v>
      </c>
      <c r="P32" s="930">
        <v>28191.511000000002</v>
      </c>
      <c r="Q32" s="1014">
        <v>3.2649125532027163</v>
      </c>
      <c r="R32" s="1010">
        <v>8.26</v>
      </c>
      <c r="S32" s="1009">
        <v>6.66</v>
      </c>
      <c r="T32" s="1009">
        <v>4.59</v>
      </c>
      <c r="U32" s="1008">
        <v>6.49</v>
      </c>
      <c r="V32" s="1013"/>
    </row>
    <row r="33" spans="2:22">
      <c r="B33" s="906">
        <v>2009</v>
      </c>
      <c r="C33" s="904">
        <v>35526.125999999997</v>
      </c>
      <c r="D33" s="908">
        <v>36.057000000000002</v>
      </c>
      <c r="E33" s="908">
        <v>6444.0420000000004</v>
      </c>
      <c r="F33" s="908">
        <v>835.25699999999995</v>
      </c>
      <c r="G33" s="908">
        <v>279.12099999999998</v>
      </c>
      <c r="H33" s="908">
        <v>159.53700000000001</v>
      </c>
      <c r="I33" s="908">
        <v>0</v>
      </c>
      <c r="J33" s="908">
        <v>47.878</v>
      </c>
      <c r="K33" s="908">
        <v>214.92699999999999</v>
      </c>
      <c r="L33" s="1012">
        <v>43542.944999999992</v>
      </c>
      <c r="M33" s="904">
        <v>8725.2739999999994</v>
      </c>
      <c r="N33" s="908">
        <v>10267.627</v>
      </c>
      <c r="O33" s="908">
        <v>8593.7990000000009</v>
      </c>
      <c r="P33" s="930">
        <v>27586.699999999997</v>
      </c>
      <c r="Q33" s="1014">
        <v>3.1942457789687944</v>
      </c>
      <c r="R33" s="1010">
        <v>8.48</v>
      </c>
      <c r="S33" s="1009">
        <v>6.96</v>
      </c>
      <c r="T33" s="1009">
        <v>4.8099999999999996</v>
      </c>
      <c r="U33" s="1008">
        <v>6.77</v>
      </c>
      <c r="V33" s="1013"/>
    </row>
    <row r="34" spans="2:22">
      <c r="B34" s="906">
        <v>2010</v>
      </c>
      <c r="C34" s="904">
        <v>34057.264999999999</v>
      </c>
      <c r="D34" s="908">
        <v>50.356999999999999</v>
      </c>
      <c r="E34" s="908">
        <v>6455.3959999999997</v>
      </c>
      <c r="F34" s="908">
        <v>695.51199999999994</v>
      </c>
      <c r="G34" s="908">
        <v>276.94900000000001</v>
      </c>
      <c r="H34" s="908">
        <v>447.68</v>
      </c>
      <c r="I34" s="908">
        <v>0</v>
      </c>
      <c r="J34" s="908">
        <v>56.337999999999994</v>
      </c>
      <c r="K34" s="908">
        <v>209.858</v>
      </c>
      <c r="L34" s="1012">
        <v>42249.35500000001</v>
      </c>
      <c r="M34" s="904">
        <v>8834.23</v>
      </c>
      <c r="N34" s="908">
        <v>10401.56</v>
      </c>
      <c r="O34" s="908">
        <v>8808.2109999999993</v>
      </c>
      <c r="P34" s="930">
        <v>28044.001</v>
      </c>
      <c r="Q34" s="1014">
        <v>3.1865228813006041</v>
      </c>
      <c r="R34" s="1010">
        <v>8.7100000000000009</v>
      </c>
      <c r="S34" s="1009">
        <v>7.15</v>
      </c>
      <c r="T34" s="1009">
        <v>4.93</v>
      </c>
      <c r="U34" s="1008">
        <v>6.94</v>
      </c>
      <c r="V34" s="1013"/>
    </row>
    <row r="35" spans="2:22">
      <c r="B35" s="906">
        <v>2011</v>
      </c>
      <c r="C35" s="904">
        <v>33137.663260000001</v>
      </c>
      <c r="D35" s="908">
        <v>53.949160000000006</v>
      </c>
      <c r="E35" s="908">
        <v>5256.0463499999996</v>
      </c>
      <c r="F35" s="908">
        <v>1230.165</v>
      </c>
      <c r="G35" s="908">
        <v>330.18799999999999</v>
      </c>
      <c r="H35" s="908">
        <v>572.79</v>
      </c>
      <c r="I35" s="908">
        <v>0</v>
      </c>
      <c r="J35" s="908">
        <v>58.006839999999997</v>
      </c>
      <c r="K35" s="908">
        <v>197.34141</v>
      </c>
      <c r="L35" s="1012">
        <v>40836.150020000001</v>
      </c>
      <c r="M35" s="904">
        <v>8946.741</v>
      </c>
      <c r="N35" s="908">
        <v>10579.213</v>
      </c>
      <c r="O35" s="908">
        <v>9332.9920000000002</v>
      </c>
      <c r="P35" s="930">
        <v>28858.945999999996</v>
      </c>
      <c r="Q35" s="1014">
        <v>3.1719136939381616</v>
      </c>
      <c r="R35" s="1010">
        <v>8.9600000000000009</v>
      </c>
      <c r="S35" s="1009">
        <v>7.35</v>
      </c>
      <c r="T35" s="1009">
        <v>5.0999999999999996</v>
      </c>
      <c r="U35" s="1008">
        <v>7.13</v>
      </c>
      <c r="V35" s="1013"/>
    </row>
    <row r="36" spans="2:22">
      <c r="B36" s="906">
        <v>2012</v>
      </c>
      <c r="C36" s="904">
        <v>30799.119999999999</v>
      </c>
      <c r="D36" s="908">
        <v>39.786999999999999</v>
      </c>
      <c r="E36" s="908">
        <v>6579.6040000000003</v>
      </c>
      <c r="F36" s="908">
        <v>747.78599999999994</v>
      </c>
      <c r="G36" s="908">
        <v>334.63799999999998</v>
      </c>
      <c r="H36" s="908">
        <v>703.91099999999994</v>
      </c>
      <c r="I36" s="908">
        <v>1.619</v>
      </c>
      <c r="J36" s="908">
        <v>59.555999999999997</v>
      </c>
      <c r="K36" s="908">
        <v>136.93900000000002</v>
      </c>
      <c r="L36" s="1012">
        <v>39402.959999999992</v>
      </c>
      <c r="M36" s="904">
        <v>9188.2039999999997</v>
      </c>
      <c r="N36" s="908">
        <v>10840.974</v>
      </c>
      <c r="O36" s="908">
        <v>9694.19</v>
      </c>
      <c r="P36" s="930">
        <v>29723.368000000002</v>
      </c>
      <c r="Q36" s="1014">
        <v>3.2073385963981424</v>
      </c>
      <c r="R36" s="1010">
        <v>9.93</v>
      </c>
      <c r="S36" s="1009">
        <v>8.06</v>
      </c>
      <c r="T36" s="1009">
        <v>5.62</v>
      </c>
      <c r="U36" s="1008">
        <v>7.84</v>
      </c>
      <c r="V36" s="1013"/>
    </row>
    <row r="37" spans="2:22">
      <c r="B37" s="906">
        <v>2013</v>
      </c>
      <c r="C37" s="904">
        <v>34284.956819999999</v>
      </c>
      <c r="D37" s="908">
        <v>26.00103</v>
      </c>
      <c r="E37" s="908">
        <v>6606.4228800000001</v>
      </c>
      <c r="F37" s="908">
        <v>504.99599999999998</v>
      </c>
      <c r="G37" s="908">
        <v>318.90800000000002</v>
      </c>
      <c r="H37" s="908">
        <v>539.80600000000004</v>
      </c>
      <c r="I37" s="908">
        <v>2.1</v>
      </c>
      <c r="J37" s="908">
        <v>70.926000000000002</v>
      </c>
      <c r="K37" s="908">
        <v>162.63387</v>
      </c>
      <c r="L37" s="1012">
        <v>42516.750599999992</v>
      </c>
      <c r="M37" s="904">
        <v>9401.7479999999996</v>
      </c>
      <c r="N37" s="908">
        <v>11061.876</v>
      </c>
      <c r="O37" s="908">
        <v>10010.41</v>
      </c>
      <c r="P37" s="930">
        <v>30474.034</v>
      </c>
      <c r="Q37" s="1014">
        <v>3.2396015204000097</v>
      </c>
      <c r="R37" s="1010">
        <v>10.37</v>
      </c>
      <c r="S37" s="1009">
        <v>8.32</v>
      </c>
      <c r="T37" s="1009">
        <v>5.87</v>
      </c>
      <c r="U37" s="1008">
        <v>8.15</v>
      </c>
      <c r="V37" s="1013"/>
    </row>
    <row r="38" spans="2:22">
      <c r="B38" s="906">
        <v>2014</v>
      </c>
      <c r="C38" s="904">
        <v>33376.687680000003</v>
      </c>
      <c r="D38" s="908">
        <v>24.317599999999999</v>
      </c>
      <c r="E38" s="908">
        <v>8376.4200400000009</v>
      </c>
      <c r="F38" s="908">
        <v>632.82299999999998</v>
      </c>
      <c r="G38" s="908">
        <v>521.58199999999999</v>
      </c>
      <c r="H38" s="908">
        <v>659.95100000000002</v>
      </c>
      <c r="I38" s="908">
        <v>2.2349999999999999</v>
      </c>
      <c r="J38" s="908">
        <v>72.53</v>
      </c>
      <c r="K38" s="908">
        <v>117.97939</v>
      </c>
      <c r="L38" s="1012">
        <v>43784.525710000009</v>
      </c>
      <c r="M38" s="904">
        <v>8963.9709999999995</v>
      </c>
      <c r="N38" s="908">
        <v>11113.933000000001</v>
      </c>
      <c r="O38" s="908">
        <v>9965.1149999999998</v>
      </c>
      <c r="P38" s="930">
        <v>30043.019</v>
      </c>
      <c r="Q38" s="1014">
        <v>3.047007827952954</v>
      </c>
      <c r="R38" s="1010">
        <v>10.65</v>
      </c>
      <c r="S38" s="1009">
        <v>8.5299999999999994</v>
      </c>
      <c r="T38" s="1009">
        <v>6.08</v>
      </c>
      <c r="U38" s="1008">
        <v>8.35</v>
      </c>
      <c r="V38" s="1013"/>
    </row>
    <row r="39" spans="2:22">
      <c r="B39" s="906">
        <v>2015</v>
      </c>
      <c r="C39" s="904">
        <v>31656.489000000001</v>
      </c>
      <c r="D39" s="908">
        <v>19.731999999999999</v>
      </c>
      <c r="E39" s="908">
        <v>8217.6650000000009</v>
      </c>
      <c r="F39" s="908">
        <v>768.77300000000002</v>
      </c>
      <c r="G39" s="908">
        <v>429.517</v>
      </c>
      <c r="H39" s="908">
        <v>625.91700000000003</v>
      </c>
      <c r="I39" s="908">
        <v>31.859000000000002</v>
      </c>
      <c r="J39" s="908">
        <v>85.130999999999986</v>
      </c>
      <c r="K39" s="908">
        <v>114.036</v>
      </c>
      <c r="L39" s="1012">
        <v>41949.118999999999</v>
      </c>
      <c r="M39" s="904">
        <v>9117.1530000000002</v>
      </c>
      <c r="N39" s="908">
        <v>11670.213000000002</v>
      </c>
      <c r="O39" s="908">
        <v>9404.9840000000004</v>
      </c>
      <c r="P39" s="930">
        <v>30192.350000000002</v>
      </c>
      <c r="Q39" s="1011">
        <v>3.0416830697496899</v>
      </c>
      <c r="R39" s="1010">
        <v>10.88</v>
      </c>
      <c r="S39" s="1009">
        <v>8.6199999999999992</v>
      </c>
      <c r="T39" s="1009">
        <v>6.17</v>
      </c>
      <c r="U39" s="1008">
        <v>8.5399999999999991</v>
      </c>
      <c r="V39" s="1013"/>
    </row>
    <row r="40" spans="2:22" s="954" customFormat="1">
      <c r="B40" s="906">
        <v>2016</v>
      </c>
      <c r="C40" s="904">
        <v>25939.442999999999</v>
      </c>
      <c r="D40" s="908">
        <v>31.552</v>
      </c>
      <c r="E40" s="908">
        <v>8691.32</v>
      </c>
      <c r="F40" s="908">
        <v>759.54200000000003</v>
      </c>
      <c r="G40" s="908">
        <v>485.09399999999999</v>
      </c>
      <c r="H40" s="908">
        <v>822.28200000000004</v>
      </c>
      <c r="I40" s="908">
        <v>1053.6610000000001</v>
      </c>
      <c r="J40" s="908">
        <v>84.084000000000003</v>
      </c>
      <c r="K40" s="908">
        <v>266.95</v>
      </c>
      <c r="L40" s="1012">
        <v>38133.928</v>
      </c>
      <c r="M40" s="904">
        <v>9370.6560000000009</v>
      </c>
      <c r="N40" s="908">
        <v>11621.887000000001</v>
      </c>
      <c r="O40" s="908">
        <v>9186.991</v>
      </c>
      <c r="P40" s="930">
        <v>30179.534</v>
      </c>
      <c r="Q40" s="1011">
        <v>3.0675126341901908</v>
      </c>
      <c r="R40" s="1010">
        <v>11.02</v>
      </c>
      <c r="S40" s="1009">
        <v>8.75</v>
      </c>
      <c r="T40" s="1009">
        <v>6.33</v>
      </c>
      <c r="U40" s="1008">
        <v>8.7200000000000006</v>
      </c>
    </row>
    <row r="41" spans="2:22" s="954" customFormat="1">
      <c r="B41" s="906">
        <v>2017</v>
      </c>
      <c r="C41" s="904">
        <v>26389.566999999999</v>
      </c>
      <c r="D41" s="908">
        <v>38.412999999999997</v>
      </c>
      <c r="E41" s="908">
        <v>5870.8519999999999</v>
      </c>
      <c r="F41" s="908">
        <v>1293.7149999999999</v>
      </c>
      <c r="G41" s="908">
        <v>480.928</v>
      </c>
      <c r="H41" s="908">
        <v>858.25199999999995</v>
      </c>
      <c r="I41" s="908">
        <v>2211.105</v>
      </c>
      <c r="J41" s="908">
        <v>77.668999999999997</v>
      </c>
      <c r="K41" s="908">
        <v>191.375</v>
      </c>
      <c r="L41" s="1012">
        <v>37411.876000000004</v>
      </c>
      <c r="M41" s="904">
        <v>9510.7829999999994</v>
      </c>
      <c r="N41" s="908">
        <v>11795.201999999999</v>
      </c>
      <c r="O41" s="908">
        <v>9283.0360000000001</v>
      </c>
      <c r="P41" s="930">
        <v>30589.021000000001</v>
      </c>
      <c r="Q41" s="1011">
        <v>3.0448078135309595</v>
      </c>
      <c r="R41" s="1010">
        <v>10.95</v>
      </c>
      <c r="S41" s="1009">
        <v>8.65</v>
      </c>
      <c r="T41" s="1009">
        <v>6.13</v>
      </c>
      <c r="U41" s="1008">
        <v>8.6</v>
      </c>
    </row>
    <row r="42" spans="2:22" s="954" customFormat="1">
      <c r="B42" s="900" t="s">
        <v>1067</v>
      </c>
      <c r="C42" s="898">
        <v>25300</v>
      </c>
      <c r="D42" s="928">
        <v>35</v>
      </c>
      <c r="E42" s="928">
        <v>8200</v>
      </c>
      <c r="F42" s="928">
        <v>1300</v>
      </c>
      <c r="G42" s="928">
        <v>475</v>
      </c>
      <c r="H42" s="928">
        <v>900</v>
      </c>
      <c r="I42" s="928">
        <v>2300</v>
      </c>
      <c r="J42" s="928">
        <v>80</v>
      </c>
      <c r="K42" s="928">
        <v>220</v>
      </c>
      <c r="L42" s="1007">
        <v>38810</v>
      </c>
      <c r="M42" s="898">
        <v>9500</v>
      </c>
      <c r="N42" s="928">
        <v>11950</v>
      </c>
      <c r="O42" s="928">
        <v>9300</v>
      </c>
      <c r="P42" s="927">
        <v>30750</v>
      </c>
      <c r="Q42" s="1006">
        <v>2.9748717282282446</v>
      </c>
      <c r="R42" s="1005">
        <v>10.6</v>
      </c>
      <c r="S42" s="1004">
        <v>8.4</v>
      </c>
      <c r="T42" s="1004">
        <v>5.8</v>
      </c>
      <c r="U42" s="1003">
        <v>8.1999999999999993</v>
      </c>
    </row>
    <row r="43" spans="2:22">
      <c r="B43" s="954"/>
      <c r="C43" s="890"/>
      <c r="D43" s="890"/>
      <c r="E43" s="890"/>
      <c r="F43" s="890"/>
      <c r="G43" s="890"/>
      <c r="H43" s="890"/>
      <c r="I43" s="890"/>
      <c r="J43" s="890"/>
      <c r="K43" s="890"/>
      <c r="L43" s="992"/>
      <c r="M43" s="1002"/>
      <c r="N43" s="1002"/>
      <c r="O43" s="1002"/>
      <c r="P43" s="890"/>
      <c r="Q43" s="891"/>
      <c r="R43" s="891"/>
      <c r="S43" s="891"/>
      <c r="T43" s="891"/>
      <c r="U43" s="891"/>
    </row>
    <row r="44" spans="2:22">
      <c r="B44" s="1235" t="s">
        <v>1100</v>
      </c>
      <c r="C44" s="1235"/>
      <c r="D44" s="1235"/>
      <c r="E44" s="1235"/>
      <c r="F44" s="1235"/>
      <c r="G44" s="1235"/>
      <c r="H44" s="1235"/>
      <c r="I44" s="1235"/>
      <c r="J44" s="1235"/>
      <c r="K44" s="1235"/>
      <c r="L44" s="1235"/>
      <c r="M44" s="1235"/>
      <c r="N44" s="1235"/>
      <c r="O44" s="1235"/>
      <c r="P44" s="1235"/>
      <c r="Q44" s="1235"/>
      <c r="R44" s="1235"/>
      <c r="S44" s="1235"/>
      <c r="T44" s="1235"/>
      <c r="U44" s="1235"/>
    </row>
    <row r="45" spans="2:22">
      <c r="B45" s="1240" t="s">
        <v>1076</v>
      </c>
      <c r="C45" s="1240"/>
      <c r="D45" s="1240"/>
      <c r="E45" s="1240"/>
      <c r="F45" s="1240"/>
      <c r="G45" s="1240"/>
      <c r="H45" s="1240"/>
      <c r="I45" s="1240"/>
      <c r="J45" s="1240"/>
      <c r="K45" s="1240"/>
      <c r="L45" s="1240"/>
      <c r="M45" s="1240"/>
      <c r="N45" s="1240"/>
      <c r="O45" s="1240"/>
      <c r="P45" s="1240"/>
      <c r="Q45" s="1240"/>
      <c r="R45" s="1240"/>
      <c r="S45" s="1240"/>
      <c r="T45" s="1240"/>
      <c r="U45" s="1240"/>
    </row>
    <row r="46" spans="2:22" ht="15">
      <c r="B46" s="1196" t="s">
        <v>1155</v>
      </c>
      <c r="C46" s="1196"/>
      <c r="D46" s="1196"/>
      <c r="E46" s="1196"/>
      <c r="F46" s="1196"/>
      <c r="G46" s="1196"/>
      <c r="H46" s="1196"/>
      <c r="I46" s="1196"/>
      <c r="J46" s="1196"/>
      <c r="K46" s="1196"/>
      <c r="L46" s="1196"/>
      <c r="M46" s="1196"/>
      <c r="N46" s="1196"/>
      <c r="O46" s="1196"/>
      <c r="P46" s="1196"/>
      <c r="Q46" s="1196"/>
      <c r="R46" s="1196"/>
      <c r="S46" s="1196"/>
      <c r="T46" s="1196"/>
      <c r="U46" s="1196"/>
    </row>
    <row r="47" spans="2:22" ht="15">
      <c r="B47" s="1196" t="s">
        <v>1154</v>
      </c>
      <c r="C47" s="1196"/>
      <c r="D47" s="1196"/>
      <c r="E47" s="1196"/>
      <c r="F47" s="1196"/>
      <c r="G47" s="1196"/>
      <c r="H47" s="1196"/>
      <c r="I47" s="1196"/>
      <c r="J47" s="1196"/>
      <c r="K47" s="1196"/>
      <c r="L47" s="1196"/>
      <c r="M47" s="1196"/>
      <c r="N47" s="1196"/>
      <c r="O47" s="1196"/>
      <c r="P47" s="1196"/>
      <c r="Q47" s="1196"/>
      <c r="R47" s="1196"/>
      <c r="S47" s="1196"/>
      <c r="T47" s="1196"/>
      <c r="U47" s="1196"/>
    </row>
    <row r="48" spans="2:22">
      <c r="B48" s="1235"/>
      <c r="C48" s="1235"/>
      <c r="D48" s="1235"/>
      <c r="E48" s="1235"/>
      <c r="F48" s="1235"/>
      <c r="G48" s="1235"/>
      <c r="H48" s="1235"/>
      <c r="I48" s="1235"/>
      <c r="J48" s="1235"/>
      <c r="K48" s="1235"/>
      <c r="L48" s="1235"/>
      <c r="M48" s="1235"/>
      <c r="N48" s="1235"/>
      <c r="O48" s="1235"/>
      <c r="P48" s="1235"/>
      <c r="Q48" s="1235"/>
      <c r="R48" s="1235"/>
      <c r="S48" s="1235"/>
      <c r="T48" s="1235"/>
      <c r="U48" s="1235"/>
    </row>
    <row r="49" spans="2:21">
      <c r="B49" s="1235" t="s">
        <v>1140</v>
      </c>
      <c r="C49" s="1235"/>
      <c r="D49" s="1235"/>
      <c r="E49" s="1235"/>
      <c r="F49" s="1235"/>
      <c r="G49" s="1235"/>
      <c r="H49" s="1235"/>
      <c r="I49" s="1235"/>
      <c r="J49" s="1235"/>
      <c r="K49" s="1235"/>
      <c r="L49" s="1235"/>
      <c r="M49" s="1235"/>
      <c r="N49" s="1235"/>
      <c r="O49" s="1235"/>
      <c r="P49" s="1235"/>
      <c r="Q49" s="1235"/>
      <c r="R49" s="1235"/>
      <c r="S49" s="1235"/>
      <c r="T49" s="1235"/>
      <c r="U49" s="1235"/>
    </row>
    <row r="50" spans="2:21">
      <c r="C50" s="951"/>
      <c r="D50" s="951"/>
      <c r="E50" s="951"/>
      <c r="F50" s="951"/>
      <c r="G50" s="951"/>
      <c r="H50" s="951"/>
      <c r="I50" s="951"/>
      <c r="J50" s="1001"/>
      <c r="K50" s="951"/>
      <c r="L50" s="949"/>
      <c r="M50" s="885"/>
      <c r="N50" s="885"/>
      <c r="O50" s="885"/>
      <c r="P50" s="885"/>
      <c r="Q50" s="887"/>
      <c r="R50" s="887"/>
      <c r="S50" s="887"/>
      <c r="T50" s="887"/>
      <c r="U50" s="887"/>
    </row>
    <row r="51" spans="2:21">
      <c r="C51" s="924"/>
      <c r="D51" s="946"/>
      <c r="E51" s="976"/>
      <c r="F51" s="949"/>
      <c r="G51" s="924"/>
      <c r="H51" s="924"/>
      <c r="I51" s="924"/>
      <c r="J51" s="924"/>
      <c r="K51" s="951"/>
      <c r="L51" s="885"/>
      <c r="M51" s="885"/>
      <c r="N51" s="885"/>
      <c r="O51" s="885"/>
      <c r="P51" s="885"/>
      <c r="Q51" s="887"/>
      <c r="R51" s="887"/>
      <c r="S51" s="887"/>
      <c r="T51" s="887"/>
      <c r="U51" s="887"/>
    </row>
    <row r="52" spans="2:21">
      <c r="C52" s="976"/>
      <c r="D52" s="976"/>
      <c r="E52" s="976"/>
      <c r="F52" s="976"/>
      <c r="G52" s="976"/>
      <c r="H52" s="976"/>
      <c r="I52" s="976"/>
      <c r="J52" s="976"/>
      <c r="K52" s="951"/>
      <c r="L52" s="976"/>
      <c r="M52" s="976"/>
      <c r="N52" s="976"/>
      <c r="O52" s="976"/>
      <c r="P52" s="976"/>
      <c r="Q52" s="887"/>
      <c r="R52" s="887"/>
      <c r="S52" s="887"/>
      <c r="T52" s="887"/>
      <c r="U52" s="887"/>
    </row>
    <row r="53" spans="2:21">
      <c r="C53" s="885"/>
      <c r="D53" s="885"/>
      <c r="E53" s="885"/>
      <c r="F53" s="885"/>
      <c r="G53" s="885"/>
      <c r="H53" s="885"/>
      <c r="I53" s="885"/>
      <c r="J53" s="885"/>
      <c r="K53" s="951"/>
      <c r="L53" s="885"/>
      <c r="M53" s="885"/>
      <c r="N53" s="885"/>
      <c r="O53" s="885"/>
      <c r="P53" s="885"/>
      <c r="Q53" s="887"/>
      <c r="R53" s="887"/>
      <c r="S53" s="887"/>
      <c r="T53" s="887"/>
      <c r="U53" s="887"/>
    </row>
    <row r="54" spans="2:21">
      <c r="C54" s="885"/>
      <c r="D54" s="885"/>
      <c r="E54" s="885"/>
      <c r="F54" s="885"/>
      <c r="G54" s="977"/>
      <c r="H54" s="977"/>
      <c r="I54" s="951"/>
      <c r="J54" s="885"/>
      <c r="K54" s="951"/>
      <c r="L54" s="885"/>
      <c r="M54" s="885"/>
      <c r="N54" s="885"/>
      <c r="O54" s="885"/>
      <c r="P54" s="885"/>
      <c r="Q54" s="887"/>
      <c r="R54" s="887"/>
      <c r="S54" s="887"/>
      <c r="T54" s="887"/>
      <c r="U54" s="887"/>
    </row>
    <row r="55" spans="2:21">
      <c r="C55" s="885"/>
      <c r="D55" s="885"/>
      <c r="E55" s="885"/>
      <c r="F55" s="885"/>
      <c r="G55" s="885"/>
      <c r="H55" s="885"/>
      <c r="I55" s="885"/>
      <c r="J55" s="885"/>
      <c r="K55" s="951"/>
      <c r="L55" s="885"/>
      <c r="M55" s="885"/>
      <c r="N55" s="885"/>
      <c r="O55" s="885"/>
      <c r="P55" s="885"/>
      <c r="Q55" s="887"/>
      <c r="R55" s="887"/>
      <c r="S55" s="887"/>
      <c r="T55" s="887"/>
      <c r="U55" s="887"/>
    </row>
    <row r="56" spans="2:21">
      <c r="C56" s="885"/>
      <c r="D56" s="885"/>
      <c r="E56" s="885"/>
      <c r="F56" s="885"/>
      <c r="G56" s="885"/>
      <c r="H56" s="885"/>
      <c r="I56" s="885"/>
      <c r="J56" s="885"/>
      <c r="K56" s="951"/>
      <c r="L56" s="885"/>
      <c r="M56" s="885"/>
      <c r="N56" s="885"/>
      <c r="O56" s="885"/>
      <c r="P56" s="885"/>
      <c r="Q56" s="887"/>
      <c r="R56" s="887"/>
      <c r="S56" s="887"/>
      <c r="T56" s="887"/>
      <c r="U56" s="887"/>
    </row>
  </sheetData>
  <mergeCells count="13">
    <mergeCell ref="B44:U44"/>
    <mergeCell ref="B1:B3"/>
    <mergeCell ref="C1:L1"/>
    <mergeCell ref="M1:P1"/>
    <mergeCell ref="R1:U1"/>
    <mergeCell ref="C3:L3"/>
    <mergeCell ref="M3:P3"/>
    <mergeCell ref="R3:U3"/>
    <mergeCell ref="B45:U45"/>
    <mergeCell ref="B46:U46"/>
    <mergeCell ref="B47:U47"/>
    <mergeCell ref="B48:U48"/>
    <mergeCell ref="B49:U49"/>
  </mergeCells>
  <printOptions horizontalCentered="1"/>
  <pageMargins left="1" right="1" top="1" bottom="0.7" header="0.5" footer="0.5"/>
  <pageSetup scale="74" fitToHeight="0" orientation="landscape" r:id="rId1"/>
  <headerFooter scaleWithDoc="0" alignWithMargins="0">
    <oddHeader xml:space="preserve">&amp;C&amp;"-,Bold"&amp;10Table 17.5
Supply, Disposition, and Price of Electricity in Utah
</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tabSelected="1" view="pageLayout" zoomScale="80" zoomScaleNormal="100" zoomScaleSheetLayoutView="90" zoomScalePageLayoutView="80" workbookViewId="0">
      <selection activeCell="H6" sqref="H6"/>
    </sheetView>
  </sheetViews>
  <sheetFormatPr defaultColWidth="8.85546875" defaultRowHeight="12.75"/>
  <cols>
    <col min="1" max="1" width="10.7109375" style="1027" customWidth="1"/>
    <col min="2" max="2" width="16.28515625" style="1027" customWidth="1"/>
    <col min="3" max="3" width="10.85546875" style="1027" bestFit="1" customWidth="1"/>
    <col min="4" max="4" width="9.7109375" style="1027" bestFit="1" customWidth="1"/>
    <col min="5" max="5" width="11.140625" style="1027" customWidth="1"/>
    <col min="6" max="6" width="10.42578125" style="1027" customWidth="1"/>
    <col min="7" max="7" width="8.140625" style="1027" bestFit="1" customWidth="1"/>
    <col min="8" max="9" width="10" style="1027" bestFit="1" customWidth="1"/>
    <col min="10" max="10" width="11" style="1027" bestFit="1" customWidth="1"/>
    <col min="11" max="16384" width="8.85546875" style="1027"/>
  </cols>
  <sheetData>
    <row r="1" spans="1:10" ht="51">
      <c r="A1" s="1942" t="s">
        <v>4</v>
      </c>
      <c r="B1" s="1943" t="s">
        <v>1185</v>
      </c>
      <c r="C1" s="1944" t="s">
        <v>1184</v>
      </c>
      <c r="D1" s="1944" t="s">
        <v>1183</v>
      </c>
      <c r="E1" s="1944" t="s">
        <v>1182</v>
      </c>
      <c r="F1" s="1944" t="s">
        <v>1181</v>
      </c>
      <c r="G1" s="1944" t="s">
        <v>1180</v>
      </c>
      <c r="H1" s="1944" t="s">
        <v>1179</v>
      </c>
      <c r="I1" s="1944" t="s">
        <v>1178</v>
      </c>
      <c r="J1" s="1945" t="s">
        <v>1177</v>
      </c>
    </row>
    <row r="2" spans="1:10">
      <c r="A2" s="1946"/>
      <c r="B2" s="1947"/>
      <c r="C2" s="1947"/>
      <c r="D2" s="1947"/>
      <c r="E2" s="1947"/>
      <c r="F2" s="1947"/>
      <c r="G2" s="1947"/>
      <c r="H2" s="1947"/>
      <c r="I2" s="1947"/>
      <c r="J2" s="1948"/>
    </row>
    <row r="3" spans="1:10">
      <c r="A3" s="1949">
        <v>1983</v>
      </c>
      <c r="B3" s="1950">
        <v>140.72887699999998</v>
      </c>
      <c r="C3" s="1951">
        <v>2465294</v>
      </c>
      <c r="D3" s="1951">
        <v>5214498</v>
      </c>
      <c r="E3" s="1951">
        <v>7059964</v>
      </c>
      <c r="F3" s="1951">
        <v>2369901</v>
      </c>
      <c r="G3" s="1951"/>
      <c r="H3" s="1951"/>
      <c r="I3" s="1951"/>
      <c r="J3" s="1952"/>
    </row>
    <row r="4" spans="1:10">
      <c r="A4" s="1949">
        <v>1984</v>
      </c>
      <c r="B4" s="1950">
        <v>161.21779699999999</v>
      </c>
      <c r="C4" s="1951">
        <v>2616301</v>
      </c>
      <c r="D4" s="1951">
        <v>4400103</v>
      </c>
      <c r="E4" s="1951">
        <v>7514113</v>
      </c>
      <c r="F4" s="1951">
        <v>2436544</v>
      </c>
      <c r="G4" s="1951"/>
      <c r="H4" s="1951"/>
      <c r="I4" s="1951"/>
      <c r="J4" s="1952"/>
    </row>
    <row r="5" spans="1:10">
      <c r="A5" s="1949">
        <v>1985</v>
      </c>
      <c r="B5" s="1950">
        <v>165.280248</v>
      </c>
      <c r="C5" s="1951">
        <v>2804693</v>
      </c>
      <c r="D5" s="1951">
        <v>4846637</v>
      </c>
      <c r="E5" s="1951">
        <v>8984780</v>
      </c>
      <c r="F5" s="1951">
        <v>2491191</v>
      </c>
      <c r="G5" s="1951"/>
      <c r="H5" s="1951"/>
      <c r="I5" s="1951"/>
      <c r="J5" s="1952"/>
    </row>
    <row r="6" spans="1:10">
      <c r="A6" s="1949">
        <v>1986</v>
      </c>
      <c r="B6" s="1950">
        <v>175.807344</v>
      </c>
      <c r="C6" s="1951">
        <v>3224694</v>
      </c>
      <c r="D6" s="1951">
        <v>5387791</v>
      </c>
      <c r="E6" s="1951">
        <v>9990986</v>
      </c>
      <c r="F6" s="1951">
        <v>2440668</v>
      </c>
      <c r="G6" s="1951"/>
      <c r="H6" s="1951"/>
      <c r="I6" s="1951"/>
      <c r="J6" s="1952"/>
    </row>
    <row r="7" spans="1:10">
      <c r="A7" s="1949">
        <v>1987</v>
      </c>
      <c r="B7" s="1950">
        <v>196.960612</v>
      </c>
      <c r="C7" s="1951">
        <v>3566069</v>
      </c>
      <c r="D7" s="1951">
        <v>5489539</v>
      </c>
      <c r="E7" s="1951">
        <v>10163883</v>
      </c>
      <c r="F7" s="1951">
        <v>2368985</v>
      </c>
      <c r="G7" s="1951"/>
      <c r="H7" s="1951"/>
      <c r="I7" s="1951"/>
      <c r="J7" s="1952"/>
    </row>
    <row r="8" spans="1:10">
      <c r="A8" s="1949">
        <v>1988</v>
      </c>
      <c r="B8" s="1950">
        <v>220.68769399999999</v>
      </c>
      <c r="C8" s="1951">
        <v>3941791</v>
      </c>
      <c r="D8" s="1951">
        <v>5072123</v>
      </c>
      <c r="E8" s="1951">
        <v>10408233</v>
      </c>
      <c r="F8" s="1951">
        <v>2572154</v>
      </c>
      <c r="G8" s="1951"/>
      <c r="H8" s="1951"/>
      <c r="I8" s="1951"/>
      <c r="J8" s="1952"/>
    </row>
    <row r="9" spans="1:10">
      <c r="A9" s="1949">
        <v>1989</v>
      </c>
      <c r="B9" s="1950">
        <v>240.95909499999999</v>
      </c>
      <c r="C9" s="1951">
        <v>4135399</v>
      </c>
      <c r="D9" s="1951">
        <v>4917615</v>
      </c>
      <c r="E9" s="1951">
        <v>11898847</v>
      </c>
      <c r="F9" s="1951">
        <v>2500134</v>
      </c>
      <c r="G9" s="1951"/>
      <c r="H9" s="1951"/>
      <c r="I9" s="1951"/>
      <c r="J9" s="1952"/>
    </row>
    <row r="10" spans="1:10">
      <c r="A10" s="1949">
        <v>1990</v>
      </c>
      <c r="B10" s="1950">
        <v>261.01707899999997</v>
      </c>
      <c r="C10" s="1951">
        <v>4425086</v>
      </c>
      <c r="D10" s="1951">
        <v>5033776</v>
      </c>
      <c r="E10" s="1951">
        <v>11982276</v>
      </c>
      <c r="F10" s="1951">
        <v>2751551</v>
      </c>
      <c r="G10" s="1951"/>
      <c r="H10" s="1951"/>
      <c r="I10" s="1951"/>
      <c r="J10" s="1952"/>
    </row>
    <row r="11" spans="1:10">
      <c r="A11" s="1949">
        <v>1991</v>
      </c>
      <c r="B11" s="1950">
        <v>295.49032399999999</v>
      </c>
      <c r="C11" s="1951">
        <v>4829317</v>
      </c>
      <c r="D11" s="1951">
        <v>5425129</v>
      </c>
      <c r="E11" s="1951">
        <v>12477926</v>
      </c>
      <c r="F11" s="1951">
        <v>2560805</v>
      </c>
      <c r="G11" s="1951"/>
      <c r="H11" s="1951"/>
      <c r="I11" s="1951"/>
      <c r="J11" s="1952"/>
    </row>
    <row r="12" spans="1:10">
      <c r="A12" s="1949">
        <v>1992</v>
      </c>
      <c r="B12" s="1950">
        <v>312.89596699999998</v>
      </c>
      <c r="C12" s="1951">
        <v>5280166</v>
      </c>
      <c r="D12" s="1951">
        <v>5908000</v>
      </c>
      <c r="E12" s="1951">
        <v>13870609</v>
      </c>
      <c r="F12" s="1951">
        <v>2839650</v>
      </c>
      <c r="G12" s="1951"/>
      <c r="H12" s="1951"/>
      <c r="I12" s="1951"/>
      <c r="J12" s="1952"/>
    </row>
    <row r="13" spans="1:10">
      <c r="A13" s="1949">
        <v>1993</v>
      </c>
      <c r="B13" s="1950">
        <v>352.44569100000001</v>
      </c>
      <c r="C13" s="1951">
        <v>5319760</v>
      </c>
      <c r="D13" s="1951">
        <v>6950063</v>
      </c>
      <c r="E13" s="1951">
        <v>15894404</v>
      </c>
      <c r="F13" s="1951">
        <v>2808148</v>
      </c>
      <c r="G13" s="1951"/>
      <c r="H13" s="1951"/>
      <c r="I13" s="1951"/>
      <c r="J13" s="1952"/>
    </row>
    <row r="14" spans="1:10">
      <c r="A14" s="1949">
        <v>1994</v>
      </c>
      <c r="B14" s="1950">
        <v>378.02454699999998</v>
      </c>
      <c r="C14" s="1951">
        <v>5111428</v>
      </c>
      <c r="D14" s="1951">
        <v>6953400</v>
      </c>
      <c r="E14" s="1951">
        <v>17564149</v>
      </c>
      <c r="F14" s="1951">
        <v>3113072</v>
      </c>
      <c r="G14" s="1951"/>
      <c r="H14" s="1951"/>
      <c r="I14" s="1951"/>
      <c r="J14" s="1952"/>
    </row>
    <row r="15" spans="1:10">
      <c r="A15" s="1949">
        <v>1995</v>
      </c>
      <c r="B15" s="1950">
        <v>429.18904499999996</v>
      </c>
      <c r="C15" s="1951">
        <v>5381717</v>
      </c>
      <c r="D15" s="1951">
        <v>7070702</v>
      </c>
      <c r="E15" s="1951">
        <v>18460000</v>
      </c>
      <c r="F15" s="1951">
        <v>2954690</v>
      </c>
      <c r="G15" s="1951"/>
      <c r="H15" s="1951"/>
      <c r="I15" s="1951"/>
      <c r="J15" s="1952"/>
    </row>
    <row r="16" spans="1:10">
      <c r="A16" s="1949">
        <v>1996</v>
      </c>
      <c r="B16" s="1950">
        <v>477.40957699999996</v>
      </c>
      <c r="C16" s="1951">
        <v>5749156</v>
      </c>
      <c r="D16" s="1951">
        <v>7478764</v>
      </c>
      <c r="E16" s="1951">
        <v>21088482</v>
      </c>
      <c r="F16" s="1951">
        <v>3042767</v>
      </c>
      <c r="G16" s="1951"/>
      <c r="H16" s="1951"/>
      <c r="I16" s="1951"/>
      <c r="J16" s="1952"/>
    </row>
    <row r="17" spans="1:10">
      <c r="A17" s="1949">
        <v>1997</v>
      </c>
      <c r="B17" s="1950">
        <v>519.16018099999997</v>
      </c>
      <c r="C17" s="1951">
        <v>5537260</v>
      </c>
      <c r="D17" s="1951">
        <v>7184639</v>
      </c>
      <c r="E17" s="1951">
        <v>21068314</v>
      </c>
      <c r="F17" s="1951">
        <v>3101735</v>
      </c>
      <c r="G17" s="1951"/>
      <c r="H17" s="1951"/>
      <c r="I17" s="1951"/>
      <c r="J17" s="1952"/>
    </row>
    <row r="18" spans="1:10">
      <c r="A18" s="1949">
        <v>1998</v>
      </c>
      <c r="B18" s="1950">
        <v>677</v>
      </c>
      <c r="C18" s="1951">
        <v>5466090</v>
      </c>
      <c r="D18" s="1951">
        <v>6943780</v>
      </c>
      <c r="E18" s="1951">
        <v>20297371</v>
      </c>
      <c r="F18" s="1951">
        <v>3095347</v>
      </c>
      <c r="G18" s="1951"/>
      <c r="H18" s="1951"/>
      <c r="I18" s="1951"/>
      <c r="J18" s="1952"/>
    </row>
    <row r="19" spans="1:10">
      <c r="A19" s="1949">
        <v>1999</v>
      </c>
      <c r="B19" s="1950">
        <v>692</v>
      </c>
      <c r="C19" s="1951">
        <v>5527478</v>
      </c>
      <c r="D19" s="1951">
        <v>6768016</v>
      </c>
      <c r="E19" s="1951">
        <v>19944556</v>
      </c>
      <c r="F19" s="1951">
        <v>2959778</v>
      </c>
      <c r="G19" s="1951"/>
      <c r="H19" s="1951"/>
      <c r="I19" s="1951"/>
      <c r="J19" s="1952"/>
    </row>
    <row r="20" spans="1:10">
      <c r="A20" s="1949">
        <v>2000</v>
      </c>
      <c r="B20" s="1950">
        <v>743</v>
      </c>
      <c r="C20" s="1951">
        <v>5332266</v>
      </c>
      <c r="D20" s="1951">
        <v>6555299</v>
      </c>
      <c r="E20" s="1951">
        <v>19900770</v>
      </c>
      <c r="F20" s="1951">
        <v>3278291</v>
      </c>
      <c r="G20" s="1951"/>
      <c r="H20" s="1951"/>
      <c r="I20" s="1951"/>
      <c r="J20" s="1952"/>
    </row>
    <row r="21" spans="1:10">
      <c r="A21" s="1949">
        <v>2001</v>
      </c>
      <c r="B21" s="1950">
        <v>763</v>
      </c>
      <c r="C21" s="1951">
        <v>4946487</v>
      </c>
      <c r="D21" s="1951">
        <v>6075456</v>
      </c>
      <c r="E21" s="1951">
        <v>18367961</v>
      </c>
      <c r="F21" s="1951">
        <v>2984574</v>
      </c>
      <c r="G21" s="1951"/>
      <c r="H21" s="1951"/>
      <c r="I21" s="1951"/>
      <c r="J21" s="1952"/>
    </row>
    <row r="22" spans="1:10">
      <c r="A22" s="1949">
        <v>2002</v>
      </c>
      <c r="B22" s="1950">
        <v>840</v>
      </c>
      <c r="C22" s="1951">
        <v>5147950</v>
      </c>
      <c r="D22" s="1951">
        <v>5755782</v>
      </c>
      <c r="E22" s="1951">
        <v>18662030</v>
      </c>
      <c r="F22" s="1951">
        <v>3141212</v>
      </c>
      <c r="G22" s="1951"/>
      <c r="H22" s="1951"/>
      <c r="I22" s="1951"/>
      <c r="J22" s="1952"/>
    </row>
    <row r="23" spans="1:10">
      <c r="A23" s="1949">
        <v>2003</v>
      </c>
      <c r="B23" s="1950">
        <v>766</v>
      </c>
      <c r="C23" s="1951">
        <v>5042756</v>
      </c>
      <c r="D23" s="1951">
        <v>4570393</v>
      </c>
      <c r="E23" s="1951">
        <v>18466756</v>
      </c>
      <c r="F23" s="1951">
        <v>3429141</v>
      </c>
      <c r="G23" s="1951"/>
      <c r="H23" s="1951"/>
      <c r="I23" s="1951"/>
      <c r="J23" s="1952"/>
    </row>
    <row r="24" spans="1:10">
      <c r="A24" s="1949">
        <v>2004</v>
      </c>
      <c r="B24" s="1950">
        <v>820</v>
      </c>
      <c r="C24" s="1951">
        <v>5318157</v>
      </c>
      <c r="D24" s="1951">
        <v>4413702</v>
      </c>
      <c r="E24" s="1951">
        <v>18352495</v>
      </c>
      <c r="F24" s="1951">
        <v>3895578</v>
      </c>
      <c r="G24" s="1951">
        <v>127739</v>
      </c>
      <c r="H24" s="1951"/>
      <c r="I24" s="1950">
        <v>5648</v>
      </c>
      <c r="J24" s="1953">
        <v>758</v>
      </c>
    </row>
    <row r="25" spans="1:10">
      <c r="A25" s="1949">
        <v>2005</v>
      </c>
      <c r="B25" s="1950">
        <v>900</v>
      </c>
      <c r="C25" s="1951">
        <v>5329931</v>
      </c>
      <c r="D25" s="1951">
        <v>4377041</v>
      </c>
      <c r="E25" s="1951">
        <v>22237936</v>
      </c>
      <c r="F25" s="1951">
        <v>4062188</v>
      </c>
      <c r="G25" s="1951">
        <v>126151</v>
      </c>
      <c r="H25" s="1951"/>
      <c r="I25" s="1950">
        <v>5779</v>
      </c>
      <c r="J25" s="1953">
        <v>772</v>
      </c>
    </row>
    <row r="26" spans="1:10">
      <c r="A26" s="1949">
        <v>2006</v>
      </c>
      <c r="B26" s="1950">
        <v>922</v>
      </c>
      <c r="C26" s="1951">
        <v>5165498</v>
      </c>
      <c r="D26" s="1951">
        <v>4494990</v>
      </c>
      <c r="E26" s="1951">
        <v>21557646</v>
      </c>
      <c r="F26" s="1951">
        <v>4082094</v>
      </c>
      <c r="G26" s="1951">
        <v>124482</v>
      </c>
      <c r="H26" s="1951"/>
      <c r="I26" s="1950">
        <v>5908</v>
      </c>
      <c r="J26" s="1953">
        <v>785</v>
      </c>
    </row>
    <row r="27" spans="1:10">
      <c r="A27" s="1949">
        <v>2007</v>
      </c>
      <c r="B27" s="1950">
        <v>1006</v>
      </c>
      <c r="C27" s="1951">
        <v>5445591</v>
      </c>
      <c r="D27" s="1951">
        <v>4925277</v>
      </c>
      <c r="E27" s="1951">
        <v>22044533</v>
      </c>
      <c r="F27" s="1951">
        <v>4249190</v>
      </c>
      <c r="G27" s="1951">
        <v>138848</v>
      </c>
      <c r="H27" s="1951"/>
      <c r="I27" s="1950">
        <v>6769</v>
      </c>
      <c r="J27" s="1953">
        <v>905</v>
      </c>
    </row>
    <row r="28" spans="1:10">
      <c r="A28" s="1949">
        <v>2008</v>
      </c>
      <c r="B28" s="1950">
        <v>1049</v>
      </c>
      <c r="C28" s="1951">
        <v>5670851</v>
      </c>
      <c r="D28" s="1951">
        <v>4564770</v>
      </c>
      <c r="E28" s="1951">
        <v>20790400</v>
      </c>
      <c r="F28" s="1951">
        <v>3972984</v>
      </c>
      <c r="G28" s="1951">
        <v>136893</v>
      </c>
      <c r="H28" s="1951"/>
      <c r="I28" s="1950">
        <v>6925</v>
      </c>
      <c r="J28" s="1953">
        <v>908</v>
      </c>
    </row>
    <row r="29" spans="1:10">
      <c r="A29" s="1949">
        <v>2009</v>
      </c>
      <c r="B29" s="1950">
        <v>909</v>
      </c>
      <c r="C29" s="1951">
        <v>6002104</v>
      </c>
      <c r="D29" s="1951">
        <v>4820930</v>
      </c>
      <c r="E29" s="1951">
        <v>20432218</v>
      </c>
      <c r="F29" s="1951">
        <v>4048153</v>
      </c>
      <c r="G29" s="1954">
        <v>125380</v>
      </c>
      <c r="H29" s="1955">
        <v>3151</v>
      </c>
      <c r="I29" s="1950">
        <v>5689</v>
      </c>
      <c r="J29" s="1953">
        <v>771</v>
      </c>
    </row>
    <row r="30" spans="1:10">
      <c r="A30" s="1949">
        <v>2010</v>
      </c>
      <c r="B30" s="1950">
        <v>1015</v>
      </c>
      <c r="C30" s="1951">
        <v>6072900</v>
      </c>
      <c r="D30" s="1951">
        <v>4842891</v>
      </c>
      <c r="E30" s="1951">
        <v>21016686</v>
      </c>
      <c r="F30" s="1951">
        <v>4223064</v>
      </c>
      <c r="G30" s="1954">
        <v>124952</v>
      </c>
      <c r="H30" s="1955">
        <v>3263</v>
      </c>
      <c r="I30" s="1950">
        <v>6317</v>
      </c>
      <c r="J30" s="1953">
        <v>867</v>
      </c>
    </row>
    <row r="31" spans="1:10">
      <c r="A31" s="1949">
        <v>2011</v>
      </c>
      <c r="B31" s="1950">
        <v>1161</v>
      </c>
      <c r="C31" s="1951">
        <v>6304838</v>
      </c>
      <c r="D31" s="1951">
        <v>4803876</v>
      </c>
      <c r="E31" s="1951">
        <v>20389474</v>
      </c>
      <c r="F31" s="1951">
        <v>3826130</v>
      </c>
      <c r="G31" s="1954">
        <v>126821</v>
      </c>
      <c r="H31" s="1955">
        <v>3413</v>
      </c>
      <c r="I31" s="1950">
        <v>6955</v>
      </c>
      <c r="J31" s="1953">
        <v>942</v>
      </c>
    </row>
    <row r="32" spans="1:10">
      <c r="A32" s="1949">
        <v>2012</v>
      </c>
      <c r="B32" s="1950">
        <v>1248</v>
      </c>
      <c r="C32" s="1951">
        <v>6555833</v>
      </c>
      <c r="D32" s="1951">
        <v>5093740</v>
      </c>
      <c r="E32" s="1951">
        <v>20096549</v>
      </c>
      <c r="F32" s="1951">
        <v>4031621</v>
      </c>
      <c r="G32" s="1954">
        <v>125500</v>
      </c>
      <c r="H32" s="1955">
        <v>3523</v>
      </c>
      <c r="I32" s="1950">
        <v>7318</v>
      </c>
      <c r="J32" s="1953">
        <v>989</v>
      </c>
    </row>
    <row r="33" spans="1:17">
      <c r="A33" s="1949">
        <v>2013</v>
      </c>
      <c r="B33" s="1950">
        <v>1323</v>
      </c>
      <c r="C33" s="1951">
        <v>6328040</v>
      </c>
      <c r="D33" s="1951">
        <v>4063382</v>
      </c>
      <c r="E33" s="1951">
        <v>20186474</v>
      </c>
      <c r="F33" s="1951">
        <v>4148573</v>
      </c>
      <c r="G33" s="1954">
        <v>126600</v>
      </c>
      <c r="H33" s="1955">
        <v>3716</v>
      </c>
      <c r="I33" s="1950">
        <v>7507</v>
      </c>
      <c r="J33" s="1953">
        <v>1058</v>
      </c>
    </row>
    <row r="34" spans="1:17">
      <c r="A34" s="1949">
        <v>2014</v>
      </c>
      <c r="B34" s="1956">
        <v>1406</v>
      </c>
      <c r="C34" s="1951">
        <v>7239149</v>
      </c>
      <c r="D34" s="1951">
        <v>3740896</v>
      </c>
      <c r="E34" s="1951">
        <v>21141610</v>
      </c>
      <c r="F34" s="1951">
        <v>3946762</v>
      </c>
      <c r="G34" s="1954">
        <v>131500</v>
      </c>
      <c r="H34" s="1955">
        <v>3936</v>
      </c>
      <c r="I34" s="1950">
        <v>7805</v>
      </c>
      <c r="J34" s="1953">
        <v>1097</v>
      </c>
    </row>
    <row r="35" spans="1:17">
      <c r="A35" s="1957">
        <v>2015</v>
      </c>
      <c r="B35" s="1956">
        <v>1571</v>
      </c>
      <c r="C35" s="1958">
        <v>8369533</v>
      </c>
      <c r="D35" s="1958">
        <v>4482866</v>
      </c>
      <c r="E35" s="1958">
        <v>22141026</v>
      </c>
      <c r="F35" s="1958">
        <v>4457575</v>
      </c>
      <c r="G35" s="1958">
        <v>136600</v>
      </c>
      <c r="H35" s="1956">
        <v>4280</v>
      </c>
      <c r="I35" s="1956">
        <v>8259</v>
      </c>
      <c r="J35" s="1959">
        <v>1150</v>
      </c>
    </row>
    <row r="36" spans="1:17">
      <c r="A36" s="1957">
        <v>2016</v>
      </c>
      <c r="B36" s="1956">
        <v>1732</v>
      </c>
      <c r="C36" s="163">
        <v>10087077</v>
      </c>
      <c r="D36" s="1958">
        <v>5175615</v>
      </c>
      <c r="E36" s="1958">
        <v>23155527</v>
      </c>
      <c r="F36" s="1958" t="s">
        <v>1176</v>
      </c>
      <c r="G36" s="1958">
        <v>143600</v>
      </c>
      <c r="H36" s="1956">
        <v>4749</v>
      </c>
      <c r="I36" s="1956">
        <v>8535</v>
      </c>
      <c r="J36" s="1959">
        <v>1227</v>
      </c>
    </row>
    <row r="37" spans="1:17">
      <c r="A37" s="1960">
        <v>2017</v>
      </c>
      <c r="B37" s="1961">
        <v>1932</v>
      </c>
      <c r="C37" s="1962">
        <v>10507960</v>
      </c>
      <c r="D37" s="1962">
        <v>5690677</v>
      </c>
      <c r="E37" s="1962">
        <v>24199351</v>
      </c>
      <c r="F37" s="1962">
        <v>4145321</v>
      </c>
      <c r="G37" s="1962">
        <v>147800</v>
      </c>
      <c r="H37" s="1961">
        <v>5103</v>
      </c>
      <c r="I37" s="1961">
        <v>9148</v>
      </c>
      <c r="J37" s="1963">
        <v>1314</v>
      </c>
    </row>
    <row r="38" spans="1:17" s="1032" customFormat="1" ht="27.75" customHeight="1">
      <c r="A38" s="1964" t="s">
        <v>1175</v>
      </c>
      <c r="B38" s="1965">
        <v>0.11547344110854503</v>
      </c>
      <c r="C38" s="1965">
        <v>4.1724971465965807E-2</v>
      </c>
      <c r="D38" s="1965">
        <v>9.9517062223523189E-2</v>
      </c>
      <c r="E38" s="1965">
        <v>4.5078827184542161E-2</v>
      </c>
      <c r="F38" s="1965">
        <v>-9.5827649521512834E-2</v>
      </c>
      <c r="G38" s="1965">
        <v>2.9247910863509748E-2</v>
      </c>
      <c r="H38" s="1965">
        <v>7.4542008843967153E-2</v>
      </c>
      <c r="I38" s="1965">
        <v>7.1821909783245458E-2</v>
      </c>
      <c r="J38" s="1966">
        <v>7.090464547677261E-2</v>
      </c>
    </row>
    <row r="39" spans="1:17" s="1032" customFormat="1" ht="27.75" customHeight="1">
      <c r="A39" s="1967" t="s">
        <v>1174</v>
      </c>
      <c r="B39" s="1968">
        <v>8.0088958657226206E-2</v>
      </c>
      <c r="C39" s="1968">
        <v>4.3564047663073868E-2</v>
      </c>
      <c r="D39" s="1968">
        <v>8.7850137291150432E-2</v>
      </c>
      <c r="E39" s="1968">
        <v>3.6896313353982135E-2</v>
      </c>
      <c r="F39" s="1968">
        <v>1.6581024474750183E-2</v>
      </c>
      <c r="G39" s="1968">
        <v>1.1284027325259016E-2</v>
      </c>
      <c r="H39" s="1968">
        <v>6.2116475495185952E-2</v>
      </c>
      <c r="I39" s="1968">
        <v>3.7791508643380656E-2</v>
      </c>
      <c r="J39" s="1969">
        <v>4.3227280432221793E-2</v>
      </c>
    </row>
    <row r="40" spans="1:17">
      <c r="A40" s="1970"/>
      <c r="B40" s="1971"/>
      <c r="C40" s="1971"/>
      <c r="D40" s="1971"/>
      <c r="E40" s="1971"/>
      <c r="F40" s="1971"/>
      <c r="G40" s="1971"/>
      <c r="H40" s="1971"/>
      <c r="I40" s="1970"/>
      <c r="J40" s="1970"/>
    </row>
    <row r="41" spans="1:17" ht="87" customHeight="1">
      <c r="A41" s="1972" t="s">
        <v>1173</v>
      </c>
      <c r="B41" s="1972"/>
      <c r="C41" s="1972"/>
      <c r="D41" s="1972"/>
      <c r="E41" s="1972"/>
      <c r="F41" s="1972"/>
      <c r="G41" s="1972"/>
      <c r="H41" s="1972"/>
      <c r="I41" s="1972"/>
      <c r="J41" s="1972"/>
    </row>
    <row r="42" spans="1:17">
      <c r="A42" s="1970"/>
      <c r="B42" s="1973"/>
      <c r="C42" s="1973"/>
      <c r="D42" s="1973"/>
      <c r="E42" s="1973"/>
      <c r="F42" s="1973"/>
      <c r="G42" s="1973"/>
      <c r="H42" s="1973"/>
      <c r="I42" s="1974"/>
      <c r="J42" s="1974"/>
    </row>
    <row r="43" spans="1:17" ht="68.25" customHeight="1">
      <c r="A43" s="1975" t="s">
        <v>1172</v>
      </c>
      <c r="B43" s="1975"/>
      <c r="C43" s="1975"/>
      <c r="D43" s="1975"/>
      <c r="E43" s="1975"/>
      <c r="F43" s="1975"/>
      <c r="G43" s="1975"/>
      <c r="H43" s="1975"/>
      <c r="I43" s="1975"/>
      <c r="J43" s="1975"/>
    </row>
    <row r="44" spans="1:17">
      <c r="A44" s="1030"/>
      <c r="B44" s="1029"/>
      <c r="C44" s="1029"/>
      <c r="D44" s="1029"/>
      <c r="E44" s="1029"/>
      <c r="F44" s="1029"/>
      <c r="G44" s="1029"/>
      <c r="H44" s="1029"/>
      <c r="I44" s="1028"/>
      <c r="J44" s="1028"/>
    </row>
    <row r="45" spans="1:17">
      <c r="A45" s="1030"/>
      <c r="B45" s="1029"/>
      <c r="C45" s="1029"/>
      <c r="D45" s="1029"/>
      <c r="E45" s="1029"/>
      <c r="F45" s="1029"/>
      <c r="G45" s="1029"/>
      <c r="H45" s="1029"/>
      <c r="I45" s="1028"/>
      <c r="J45" s="1028"/>
      <c r="Q45" s="1031"/>
    </row>
    <row r="46" spans="1:17">
      <c r="A46" s="1030"/>
      <c r="B46" s="1029"/>
      <c r="C46" s="1029"/>
      <c r="D46" s="1029"/>
      <c r="E46" s="1029"/>
      <c r="F46" s="1029"/>
      <c r="G46" s="1029"/>
      <c r="H46" s="1029"/>
      <c r="I46" s="1028"/>
      <c r="J46" s="1028"/>
    </row>
    <row r="47" spans="1:17">
      <c r="A47" s="1030"/>
      <c r="B47" s="1029"/>
      <c r="C47" s="1029"/>
      <c r="D47" s="1029"/>
      <c r="E47" s="1029"/>
      <c r="F47" s="1029"/>
      <c r="G47" s="1029"/>
      <c r="H47" s="1029"/>
      <c r="I47" s="1028"/>
      <c r="J47" s="1028"/>
    </row>
  </sheetData>
  <mergeCells count="2">
    <mergeCell ref="A41:J41"/>
    <mergeCell ref="A43:J43"/>
  </mergeCells>
  <printOptions horizontalCentered="1"/>
  <pageMargins left="0.7" right="0.7" top="1" bottom="1" header="0.5" footer="0.5"/>
  <pageSetup scale="85" fitToHeight="0" orientation="portrait" horizontalDpi="4294967292" verticalDpi="4294967292" r:id="rId1"/>
  <headerFooter scaleWithDoc="0" alignWithMargins="0">
    <oddHeader>&amp;C&amp;"-,Bold"Table 19.1
Historical Tourism Data in Utah</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R60"/>
  <sheetViews>
    <sheetView view="pageLayout" topLeftCell="A16" zoomScaleNormal="100" workbookViewId="0">
      <selection activeCell="B2" sqref="B2"/>
    </sheetView>
  </sheetViews>
  <sheetFormatPr defaultColWidth="8.85546875" defaultRowHeight="12.75"/>
  <cols>
    <col min="1" max="1" width="0.7109375" customWidth="1"/>
    <col min="2" max="2" width="6.140625" customWidth="1"/>
    <col min="3" max="3" width="17" bestFit="1" customWidth="1"/>
    <col min="4" max="4" width="10.85546875" bestFit="1" customWidth="1"/>
    <col min="5" max="5" width="16" customWidth="1"/>
    <col min="6" max="6" width="9.85546875" bestFit="1" customWidth="1"/>
    <col min="7" max="7" width="8.42578125" customWidth="1"/>
    <col min="8" max="8" width="16" customWidth="1"/>
    <col min="9" max="9" width="9.85546875" bestFit="1" customWidth="1"/>
    <col min="11" max="11" width="16" customWidth="1"/>
    <col min="12" max="12" width="10.85546875" bestFit="1" customWidth="1"/>
    <col min="14" max="14" width="16" customWidth="1"/>
    <col min="15" max="15" width="9.85546875" bestFit="1" customWidth="1"/>
    <col min="17" max="17" width="16" customWidth="1"/>
    <col min="18" max="18" width="7" bestFit="1" customWidth="1"/>
  </cols>
  <sheetData>
    <row r="1" spans="2:18" s="202" customFormat="1">
      <c r="B1" s="260"/>
      <c r="C1" s="1069" t="s">
        <v>120</v>
      </c>
      <c r="D1" s="1070"/>
      <c r="E1" s="1071" t="s">
        <v>119</v>
      </c>
      <c r="F1" s="1071"/>
      <c r="G1" s="1070"/>
      <c r="H1" s="1069" t="s">
        <v>118</v>
      </c>
      <c r="I1" s="1071"/>
      <c r="J1" s="1070"/>
      <c r="K1" s="1069" t="s">
        <v>117</v>
      </c>
      <c r="L1" s="1071"/>
      <c r="M1" s="1070"/>
      <c r="N1" s="1069" t="s">
        <v>116</v>
      </c>
      <c r="O1" s="1071"/>
      <c r="P1" s="1070"/>
      <c r="Q1" s="1072" t="s">
        <v>105</v>
      </c>
      <c r="R1" s="1067" t="s">
        <v>498</v>
      </c>
    </row>
    <row r="2" spans="2:18" s="202" customFormat="1" ht="25.5">
      <c r="B2" s="261" t="s">
        <v>112</v>
      </c>
      <c r="C2" s="262" t="s">
        <v>105</v>
      </c>
      <c r="D2" s="263" t="s">
        <v>3</v>
      </c>
      <c r="E2" s="262" t="s">
        <v>105</v>
      </c>
      <c r="F2" s="274" t="s">
        <v>3</v>
      </c>
      <c r="G2" s="273" t="s">
        <v>497</v>
      </c>
      <c r="H2" s="262" t="s">
        <v>105</v>
      </c>
      <c r="I2" s="274" t="s">
        <v>3</v>
      </c>
      <c r="J2" s="273" t="s">
        <v>497</v>
      </c>
      <c r="K2" s="262" t="s">
        <v>105</v>
      </c>
      <c r="L2" s="274" t="s">
        <v>3</v>
      </c>
      <c r="M2" s="273" t="s">
        <v>497</v>
      </c>
      <c r="N2" s="262" t="s">
        <v>105</v>
      </c>
      <c r="O2" s="274" t="s">
        <v>3</v>
      </c>
      <c r="P2" s="273" t="s">
        <v>497</v>
      </c>
      <c r="Q2" s="1073"/>
      <c r="R2" s="1068"/>
    </row>
    <row r="3" spans="2:18">
      <c r="B3" s="80"/>
      <c r="C3" s="81"/>
      <c r="D3" s="82"/>
      <c r="E3" s="27"/>
      <c r="F3" s="27"/>
      <c r="G3" s="82"/>
      <c r="H3" s="81"/>
      <c r="I3" s="27"/>
      <c r="J3" s="82"/>
      <c r="K3" s="81"/>
      <c r="L3" s="27"/>
      <c r="M3" s="82"/>
      <c r="N3" s="81"/>
      <c r="O3" s="27"/>
      <c r="P3" s="82"/>
      <c r="Q3" s="27"/>
      <c r="R3" s="82"/>
    </row>
    <row r="4" spans="2:18">
      <c r="B4" s="80"/>
      <c r="C4" s="81" t="s">
        <v>111</v>
      </c>
      <c r="D4" s="85">
        <v>325719178</v>
      </c>
      <c r="E4" s="27" t="s">
        <v>111</v>
      </c>
      <c r="F4" s="86">
        <v>19938860</v>
      </c>
      <c r="G4" s="264">
        <v>6.1214878787395198E-2</v>
      </c>
      <c r="H4" s="81" t="s">
        <v>111</v>
      </c>
      <c r="I4" s="88">
        <v>53716518</v>
      </c>
      <c r="J4" s="264">
        <v>0.16491665713340342</v>
      </c>
      <c r="K4" s="81" t="s">
        <v>111</v>
      </c>
      <c r="L4" s="35">
        <v>201205121</v>
      </c>
      <c r="M4" s="264">
        <v>0.61772574226501331</v>
      </c>
      <c r="N4" s="81" t="s">
        <v>111</v>
      </c>
      <c r="O4" s="88">
        <v>50858679</v>
      </c>
      <c r="P4" s="264">
        <v>0.15614272181418806</v>
      </c>
      <c r="Q4" s="27" t="s">
        <v>111</v>
      </c>
      <c r="R4" s="269">
        <v>38</v>
      </c>
    </row>
    <row r="5" spans="2:18">
      <c r="B5" s="80"/>
      <c r="C5" s="81"/>
      <c r="D5" s="89"/>
      <c r="E5" s="27"/>
      <c r="F5" s="88"/>
      <c r="G5" s="264"/>
      <c r="H5" s="81"/>
      <c r="I5" s="27"/>
      <c r="J5" s="264"/>
      <c r="K5" s="81"/>
      <c r="L5" s="28"/>
      <c r="M5" s="264"/>
      <c r="N5" s="81"/>
      <c r="O5" s="88"/>
      <c r="P5" s="264"/>
      <c r="Q5" s="27"/>
      <c r="R5" s="270"/>
    </row>
    <row r="6" spans="2:18">
      <c r="B6" s="80">
        <v>1</v>
      </c>
      <c r="C6" s="90" t="s">
        <v>100</v>
      </c>
      <c r="D6" s="85">
        <v>39536653</v>
      </c>
      <c r="E6" s="91" t="s">
        <v>60</v>
      </c>
      <c r="F6" s="92">
        <v>255200</v>
      </c>
      <c r="G6" s="265">
        <v>8.2273932864857652E-2</v>
      </c>
      <c r="H6" s="93" t="s">
        <v>60</v>
      </c>
      <c r="I6" s="94">
        <v>671499</v>
      </c>
      <c r="J6" s="265">
        <v>0.21648457541073293</v>
      </c>
      <c r="K6" s="90" t="s">
        <v>96</v>
      </c>
      <c r="L6" s="28">
        <v>485746</v>
      </c>
      <c r="M6" s="264">
        <v>0.69995043027672588</v>
      </c>
      <c r="N6" s="90" t="s">
        <v>95</v>
      </c>
      <c r="O6" s="86">
        <v>4214635</v>
      </c>
      <c r="P6" s="264">
        <v>0.20084610472541506</v>
      </c>
      <c r="Q6" s="25" t="s">
        <v>85</v>
      </c>
      <c r="R6" s="271">
        <v>44.7</v>
      </c>
    </row>
    <row r="7" spans="2:18">
      <c r="B7" s="80">
        <v>2</v>
      </c>
      <c r="C7" s="90" t="s">
        <v>61</v>
      </c>
      <c r="D7" s="85">
        <v>28304596</v>
      </c>
      <c r="E7" s="95" t="s">
        <v>103</v>
      </c>
      <c r="F7" s="86">
        <v>54083</v>
      </c>
      <c r="G7" s="264">
        <v>7.3105387303239414E-2</v>
      </c>
      <c r="H7" s="90" t="s">
        <v>92</v>
      </c>
      <c r="I7" s="88">
        <v>326755</v>
      </c>
      <c r="J7" s="264">
        <v>0.19031208374418954</v>
      </c>
      <c r="K7" s="90" t="s">
        <v>83</v>
      </c>
      <c r="L7" s="28">
        <v>4381255</v>
      </c>
      <c r="M7" s="264">
        <v>0.63868376118961734</v>
      </c>
      <c r="N7" s="90" t="s">
        <v>85</v>
      </c>
      <c r="O7" s="86">
        <v>266214</v>
      </c>
      <c r="P7" s="264">
        <v>0.1992758477947941</v>
      </c>
      <c r="Q7" s="25" t="s">
        <v>75</v>
      </c>
      <c r="R7" s="271">
        <v>43.1</v>
      </c>
    </row>
    <row r="8" spans="2:18">
      <c r="B8" s="80">
        <v>3</v>
      </c>
      <c r="C8" s="90" t="s">
        <v>95</v>
      </c>
      <c r="D8" s="85">
        <v>20984400</v>
      </c>
      <c r="E8" s="95" t="s">
        <v>61</v>
      </c>
      <c r="F8" s="86">
        <v>2031625</v>
      </c>
      <c r="G8" s="264">
        <v>7.1777212435747181E-2</v>
      </c>
      <c r="H8" s="90" t="s">
        <v>61</v>
      </c>
      <c r="I8" s="88">
        <v>5334414</v>
      </c>
      <c r="J8" s="264">
        <v>0.18846458716457215</v>
      </c>
      <c r="K8" s="90" t="s">
        <v>103</v>
      </c>
      <c r="L8" s="28">
        <v>472287</v>
      </c>
      <c r="M8" s="264">
        <v>0.63840253043072748</v>
      </c>
      <c r="N8" s="90" t="s">
        <v>56</v>
      </c>
      <c r="O8" s="86">
        <v>351599</v>
      </c>
      <c r="P8" s="264">
        <v>0.19362703120344829</v>
      </c>
      <c r="Q8" s="25" t="s">
        <v>59</v>
      </c>
      <c r="R8" s="271">
        <v>42.9</v>
      </c>
    </row>
    <row r="9" spans="2:18">
      <c r="B9" s="80">
        <v>4</v>
      </c>
      <c r="C9" s="90" t="s">
        <v>72</v>
      </c>
      <c r="D9" s="85">
        <v>19849399</v>
      </c>
      <c r="E9" s="95" t="s">
        <v>70</v>
      </c>
      <c r="F9" s="86">
        <v>54043</v>
      </c>
      <c r="G9" s="264">
        <v>7.1542892242845782E-2</v>
      </c>
      <c r="H9" s="90" t="s">
        <v>77</v>
      </c>
      <c r="I9" s="88">
        <v>342672</v>
      </c>
      <c r="J9" s="264">
        <v>0.17846793564421409</v>
      </c>
      <c r="K9" s="90" t="s">
        <v>99</v>
      </c>
      <c r="L9" s="28">
        <v>3573279</v>
      </c>
      <c r="M9" s="264">
        <v>0.63727142147335347</v>
      </c>
      <c r="N9" s="90" t="s">
        <v>59</v>
      </c>
      <c r="O9" s="86">
        <v>116869</v>
      </c>
      <c r="P9" s="264">
        <v>0.18739307022930873</v>
      </c>
      <c r="Q9" s="25" t="s">
        <v>56</v>
      </c>
      <c r="R9" s="271">
        <v>42.5</v>
      </c>
    </row>
    <row r="10" spans="2:18">
      <c r="B10" s="80">
        <v>5</v>
      </c>
      <c r="C10" s="90" t="s">
        <v>66</v>
      </c>
      <c r="D10" s="85">
        <v>12805537</v>
      </c>
      <c r="E10" s="95" t="s">
        <v>63</v>
      </c>
      <c r="F10" s="86">
        <v>61759</v>
      </c>
      <c r="G10" s="264">
        <v>7.1014619405610893E-2</v>
      </c>
      <c r="H10" s="90" t="s">
        <v>88</v>
      </c>
      <c r="I10" s="88">
        <v>519399</v>
      </c>
      <c r="J10" s="264">
        <v>0.17829628203134573</v>
      </c>
      <c r="K10" s="90" t="s">
        <v>65</v>
      </c>
      <c r="L10" s="28">
        <v>674352</v>
      </c>
      <c r="M10" s="264">
        <v>0.63639786757565553</v>
      </c>
      <c r="N10" s="90" t="s">
        <v>78</v>
      </c>
      <c r="O10" s="86">
        <v>190523</v>
      </c>
      <c r="P10" s="264">
        <v>0.18136532085411325</v>
      </c>
      <c r="Q10" s="25" t="s">
        <v>95</v>
      </c>
      <c r="R10" s="271">
        <v>42.1</v>
      </c>
    </row>
    <row r="11" spans="2:18">
      <c r="B11" s="80">
        <v>6</v>
      </c>
      <c r="C11" s="90" t="s">
        <v>115</v>
      </c>
      <c r="D11" s="85">
        <v>12802023</v>
      </c>
      <c r="E11" s="95" t="s">
        <v>77</v>
      </c>
      <c r="F11" s="86">
        <v>133061</v>
      </c>
      <c r="G11" s="264">
        <v>6.9299861047166886E-2</v>
      </c>
      <c r="H11" s="90" t="s">
        <v>94</v>
      </c>
      <c r="I11" s="88">
        <v>1854385</v>
      </c>
      <c r="J11" s="264">
        <v>0.17780397087880304</v>
      </c>
      <c r="K11" s="90" t="s">
        <v>100</v>
      </c>
      <c r="L11" s="28">
        <v>24971159</v>
      </c>
      <c r="M11" s="264">
        <v>0.63159516815953032</v>
      </c>
      <c r="N11" s="90" t="s">
        <v>97</v>
      </c>
      <c r="O11" s="86">
        <v>174128</v>
      </c>
      <c r="P11" s="264">
        <v>0.18101771526053106</v>
      </c>
      <c r="Q11" s="25" t="s">
        <v>98</v>
      </c>
      <c r="R11" s="271">
        <v>40.9</v>
      </c>
    </row>
    <row r="12" spans="2:18">
      <c r="B12" s="80">
        <v>7</v>
      </c>
      <c r="C12" s="90" t="s">
        <v>69</v>
      </c>
      <c r="D12" s="85">
        <v>11658609</v>
      </c>
      <c r="E12" s="95" t="s">
        <v>92</v>
      </c>
      <c r="F12" s="86">
        <v>117037</v>
      </c>
      <c r="G12" s="264">
        <v>6.8165920476101996E-2</v>
      </c>
      <c r="H12" s="90" t="s">
        <v>68</v>
      </c>
      <c r="I12" s="88">
        <v>695545</v>
      </c>
      <c r="J12" s="264">
        <v>0.17694455977108339</v>
      </c>
      <c r="K12" s="90" t="s">
        <v>75</v>
      </c>
      <c r="L12" s="28">
        <v>847865</v>
      </c>
      <c r="M12" s="264">
        <v>0.63141804966506432</v>
      </c>
      <c r="N12" s="90" t="s">
        <v>66</v>
      </c>
      <c r="O12" s="86">
        <v>2279687</v>
      </c>
      <c r="P12" s="264">
        <v>0.17802353778681831</v>
      </c>
      <c r="Q12" s="25" t="s">
        <v>66</v>
      </c>
      <c r="R12" s="271">
        <v>40.700000000000003</v>
      </c>
    </row>
    <row r="13" spans="2:18">
      <c r="B13" s="80">
        <v>8</v>
      </c>
      <c r="C13" s="90" t="s">
        <v>94</v>
      </c>
      <c r="D13" s="85">
        <v>10429379</v>
      </c>
      <c r="E13" s="95" t="s">
        <v>68</v>
      </c>
      <c r="F13" s="86">
        <v>263740</v>
      </c>
      <c r="G13" s="264">
        <v>6.709466417561126E-2</v>
      </c>
      <c r="H13" s="90" t="s">
        <v>103</v>
      </c>
      <c r="I13" s="88">
        <v>130845</v>
      </c>
      <c r="J13" s="264">
        <v>0.17686656438607992</v>
      </c>
      <c r="K13" s="90" t="s">
        <v>72</v>
      </c>
      <c r="L13" s="28">
        <v>12532709</v>
      </c>
      <c r="M13" s="264">
        <v>0.63138984711829316</v>
      </c>
      <c r="N13" s="90" t="s">
        <v>93</v>
      </c>
      <c r="O13" s="86">
        <v>253560</v>
      </c>
      <c r="P13" s="264">
        <v>0.17762049066294558</v>
      </c>
      <c r="Q13" s="25" t="s">
        <v>97</v>
      </c>
      <c r="R13" s="271">
        <v>40.4</v>
      </c>
    </row>
    <row r="14" spans="2:18">
      <c r="B14" s="80">
        <v>9</v>
      </c>
      <c r="C14" s="90" t="s">
        <v>71</v>
      </c>
      <c r="D14" s="85">
        <v>10273419</v>
      </c>
      <c r="E14" s="95" t="s">
        <v>86</v>
      </c>
      <c r="F14" s="86">
        <v>312038</v>
      </c>
      <c r="G14" s="264">
        <v>6.6613112261660307E-2</v>
      </c>
      <c r="H14" s="90" t="s">
        <v>80</v>
      </c>
      <c r="I14" s="88">
        <v>526390</v>
      </c>
      <c r="J14" s="264">
        <v>0.1763982440266747</v>
      </c>
      <c r="K14" s="90" t="s">
        <v>58</v>
      </c>
      <c r="L14" s="28">
        <v>5329416</v>
      </c>
      <c r="M14" s="264">
        <v>0.62920937612898198</v>
      </c>
      <c r="N14" s="90" t="s">
        <v>75</v>
      </c>
      <c r="O14" s="86">
        <v>236157</v>
      </c>
      <c r="P14" s="264">
        <v>0.17586973439728329</v>
      </c>
      <c r="Q14" s="25" t="s">
        <v>65</v>
      </c>
      <c r="R14" s="271">
        <v>39.9</v>
      </c>
    </row>
    <row r="15" spans="2:18">
      <c r="B15" s="80">
        <v>10</v>
      </c>
      <c r="C15" s="90" t="s">
        <v>82</v>
      </c>
      <c r="D15" s="85">
        <v>9962311</v>
      </c>
      <c r="E15" s="95" t="s">
        <v>88</v>
      </c>
      <c r="F15" s="86">
        <v>193139</v>
      </c>
      <c r="G15" s="264">
        <v>6.6299637880034581E-2</v>
      </c>
      <c r="H15" s="90" t="s">
        <v>63</v>
      </c>
      <c r="I15" s="88">
        <v>153097</v>
      </c>
      <c r="J15" s="264">
        <v>0.17604114683108227</v>
      </c>
      <c r="K15" s="90" t="s">
        <v>84</v>
      </c>
      <c r="L15" s="28">
        <v>3800000</v>
      </c>
      <c r="M15" s="264">
        <v>0.62787324296695224</v>
      </c>
      <c r="N15" s="90" t="s">
        <v>64</v>
      </c>
      <c r="O15" s="86">
        <v>864577</v>
      </c>
      <c r="P15" s="264">
        <v>0.17207673242152396</v>
      </c>
      <c r="Q15" s="25" t="s">
        <v>78</v>
      </c>
      <c r="R15" s="271">
        <v>39.799999999999997</v>
      </c>
    </row>
    <row r="16" spans="2:18">
      <c r="B16" s="80">
        <v>11</v>
      </c>
      <c r="C16" s="90" t="s">
        <v>74</v>
      </c>
      <c r="D16" s="85">
        <v>9005644</v>
      </c>
      <c r="E16" s="95" t="s">
        <v>96</v>
      </c>
      <c r="F16" s="86">
        <v>45035</v>
      </c>
      <c r="G16" s="264">
        <v>6.4894549059616238E-2</v>
      </c>
      <c r="H16" s="90" t="s">
        <v>90</v>
      </c>
      <c r="I16" s="88">
        <v>1152233</v>
      </c>
      <c r="J16" s="264">
        <v>0.17283102673569309</v>
      </c>
      <c r="K16" s="90" t="s">
        <v>57</v>
      </c>
      <c r="L16" s="28">
        <v>4644885</v>
      </c>
      <c r="M16" s="264">
        <v>0.62720040379473063</v>
      </c>
      <c r="N16" s="90" t="s">
        <v>102</v>
      </c>
      <c r="O16" s="86">
        <v>1201746</v>
      </c>
      <c r="P16" s="264">
        <v>0.17127989658322726</v>
      </c>
      <c r="Q16" s="25" t="s">
        <v>82</v>
      </c>
      <c r="R16" s="271">
        <v>39.799999999999997</v>
      </c>
    </row>
    <row r="17" spans="2:18">
      <c r="B17" s="80">
        <v>12</v>
      </c>
      <c r="C17" s="90" t="s">
        <v>58</v>
      </c>
      <c r="D17" s="85">
        <v>8470020</v>
      </c>
      <c r="E17" s="95" t="s">
        <v>54</v>
      </c>
      <c r="F17" s="86">
        <v>37031</v>
      </c>
      <c r="G17" s="264">
        <v>6.3922045864512403E-2</v>
      </c>
      <c r="H17" s="90" t="s">
        <v>73</v>
      </c>
      <c r="I17" s="88">
        <v>359945</v>
      </c>
      <c r="J17" s="264">
        <v>0.17238167302820306</v>
      </c>
      <c r="K17" s="90" t="s">
        <v>59</v>
      </c>
      <c r="L17" s="28">
        <v>389963</v>
      </c>
      <c r="M17" s="264">
        <v>0.62528441114266331</v>
      </c>
      <c r="N17" s="90" t="s">
        <v>67</v>
      </c>
      <c r="O17" s="86">
        <v>708817</v>
      </c>
      <c r="P17" s="264">
        <v>0.17109710976408091</v>
      </c>
      <c r="Q17" s="25" t="s">
        <v>74</v>
      </c>
      <c r="R17" s="271">
        <v>39.799999999999997</v>
      </c>
    </row>
    <row r="18" spans="2:18">
      <c r="B18" s="80">
        <v>13</v>
      </c>
      <c r="C18" s="90" t="s">
        <v>57</v>
      </c>
      <c r="D18" s="85">
        <v>7405743</v>
      </c>
      <c r="E18" s="95" t="s">
        <v>101</v>
      </c>
      <c r="F18" s="86">
        <v>191435</v>
      </c>
      <c r="G18" s="264">
        <v>6.3720779594704749E-2</v>
      </c>
      <c r="H18" s="90" t="s">
        <v>54</v>
      </c>
      <c r="I18" s="88">
        <v>99452</v>
      </c>
      <c r="J18" s="267">
        <v>0.17167171573323667</v>
      </c>
      <c r="K18" s="90" t="s">
        <v>98</v>
      </c>
      <c r="L18" s="28">
        <v>2241948</v>
      </c>
      <c r="M18" s="264">
        <v>0.62481411209681559</v>
      </c>
      <c r="N18" s="90" t="s">
        <v>73</v>
      </c>
      <c r="O18" s="86">
        <v>352601</v>
      </c>
      <c r="P18" s="264">
        <v>0.16886454956012012</v>
      </c>
      <c r="Q18" s="25" t="s">
        <v>83</v>
      </c>
      <c r="R18" s="271">
        <v>39.5</v>
      </c>
    </row>
    <row r="19" spans="2:18">
      <c r="B19" s="80">
        <v>14</v>
      </c>
      <c r="C19" s="90" t="s">
        <v>102</v>
      </c>
      <c r="D19" s="85">
        <v>7016270</v>
      </c>
      <c r="E19" s="95" t="s">
        <v>81</v>
      </c>
      <c r="F19" s="86">
        <v>355231</v>
      </c>
      <c r="G19" s="264">
        <v>6.370021479014297E-2</v>
      </c>
      <c r="H19" s="90" t="s">
        <v>101</v>
      </c>
      <c r="I19" s="88">
        <v>514105</v>
      </c>
      <c r="J19" s="264">
        <v>0.17112425310698506</v>
      </c>
      <c r="K19" s="90" t="s">
        <v>94</v>
      </c>
      <c r="L19" s="28">
        <v>6506871</v>
      </c>
      <c r="M19" s="264">
        <v>0.62389822059395861</v>
      </c>
      <c r="N19" s="90" t="s">
        <v>65</v>
      </c>
      <c r="O19" s="86">
        <v>177955</v>
      </c>
      <c r="P19" s="264">
        <v>0.16793926988342256</v>
      </c>
      <c r="Q19" s="25" t="s">
        <v>64</v>
      </c>
      <c r="R19" s="271">
        <v>39.4</v>
      </c>
    </row>
    <row r="20" spans="2:18">
      <c r="B20" s="80">
        <v>15</v>
      </c>
      <c r="C20" s="90" t="s">
        <v>83</v>
      </c>
      <c r="D20" s="85">
        <v>6859819</v>
      </c>
      <c r="E20" s="95" t="s">
        <v>94</v>
      </c>
      <c r="F20" s="86">
        <v>660313</v>
      </c>
      <c r="G20" s="264">
        <v>6.3312782093737321E-2</v>
      </c>
      <c r="H20" s="90" t="s">
        <v>102</v>
      </c>
      <c r="I20" s="88">
        <v>1196228</v>
      </c>
      <c r="J20" s="264">
        <v>0.17049343882148207</v>
      </c>
      <c r="K20" s="90" t="s">
        <v>74</v>
      </c>
      <c r="L20" s="28">
        <v>5608023</v>
      </c>
      <c r="M20" s="264">
        <v>0.6227231500601178</v>
      </c>
      <c r="N20" s="90" t="s">
        <v>98</v>
      </c>
      <c r="O20" s="86">
        <v>602410</v>
      </c>
      <c r="P20" s="264">
        <v>0.16788715405898916</v>
      </c>
      <c r="Q20" s="25" t="s">
        <v>69</v>
      </c>
      <c r="R20" s="269">
        <v>39.4</v>
      </c>
    </row>
    <row r="21" spans="2:18">
      <c r="B21" s="80">
        <v>16</v>
      </c>
      <c r="C21" s="90" t="s">
        <v>62</v>
      </c>
      <c r="D21" s="85">
        <v>6715984</v>
      </c>
      <c r="E21" s="95" t="s">
        <v>89</v>
      </c>
      <c r="F21" s="86">
        <v>198996</v>
      </c>
      <c r="G21" s="264">
        <v>6.3259466619788027E-2</v>
      </c>
      <c r="H21" s="90" t="s">
        <v>86</v>
      </c>
      <c r="I21" s="88">
        <v>796365</v>
      </c>
      <c r="J21" s="264">
        <v>0.17000606062805526</v>
      </c>
      <c r="K21" s="90" t="s">
        <v>115</v>
      </c>
      <c r="L21" s="28">
        <v>7959440</v>
      </c>
      <c r="M21" s="264">
        <v>0.62173298704431323</v>
      </c>
      <c r="N21" s="90" t="s">
        <v>82</v>
      </c>
      <c r="O21" s="86">
        <v>1667196</v>
      </c>
      <c r="P21" s="264">
        <v>0.16735032664609648</v>
      </c>
      <c r="Q21" s="25" t="s">
        <v>55</v>
      </c>
      <c r="R21" s="271">
        <v>39.4</v>
      </c>
    </row>
    <row r="22" spans="2:18">
      <c r="B22" s="80">
        <v>17</v>
      </c>
      <c r="C22" s="90" t="s">
        <v>90</v>
      </c>
      <c r="D22" s="85">
        <v>6666818</v>
      </c>
      <c r="E22" s="95" t="s">
        <v>90</v>
      </c>
      <c r="F22" s="86">
        <v>421176</v>
      </c>
      <c r="G22" s="264">
        <v>6.317496592827343E-2</v>
      </c>
      <c r="H22" s="90" t="s">
        <v>89</v>
      </c>
      <c r="I22" s="88">
        <v>532951</v>
      </c>
      <c r="J22" s="264">
        <v>0.16942147578083303</v>
      </c>
      <c r="K22" s="90" t="s">
        <v>76</v>
      </c>
      <c r="L22" s="28">
        <v>1853517</v>
      </c>
      <c r="M22" s="264">
        <v>0.61824312492265776</v>
      </c>
      <c r="N22" s="90" t="s">
        <v>89</v>
      </c>
      <c r="O22" s="86">
        <v>526057</v>
      </c>
      <c r="P22" s="264">
        <v>0.16722992035822745</v>
      </c>
      <c r="Q22" s="25" t="s">
        <v>67</v>
      </c>
      <c r="R22" s="271">
        <v>39.299999999999997</v>
      </c>
    </row>
    <row r="23" spans="2:18">
      <c r="B23" s="80">
        <v>18</v>
      </c>
      <c r="C23" s="90" t="s">
        <v>79</v>
      </c>
      <c r="D23" s="85">
        <v>6113532</v>
      </c>
      <c r="E23" s="95" t="s">
        <v>93</v>
      </c>
      <c r="F23" s="86">
        <v>90109</v>
      </c>
      <c r="G23" s="264">
        <v>6.3121962427620137E-2</v>
      </c>
      <c r="H23" s="90" t="s">
        <v>81</v>
      </c>
      <c r="I23" s="88">
        <v>943426</v>
      </c>
      <c r="J23" s="264">
        <v>0.16917565989062164</v>
      </c>
      <c r="K23" s="90" t="s">
        <v>67</v>
      </c>
      <c r="L23" s="28">
        <v>2560340</v>
      </c>
      <c r="M23" s="264">
        <v>0.61802520821787132</v>
      </c>
      <c r="N23" s="90" t="s">
        <v>69</v>
      </c>
      <c r="O23" s="86">
        <v>1943136</v>
      </c>
      <c r="P23" s="264">
        <v>0.16666962585330719</v>
      </c>
      <c r="Q23" s="25" t="s">
        <v>93</v>
      </c>
      <c r="R23" s="271">
        <v>39</v>
      </c>
    </row>
    <row r="24" spans="2:18">
      <c r="B24" s="80">
        <v>19</v>
      </c>
      <c r="C24" s="90" t="s">
        <v>84</v>
      </c>
      <c r="D24" s="85">
        <v>6052177</v>
      </c>
      <c r="E24" s="95" t="s">
        <v>80</v>
      </c>
      <c r="F24" s="86">
        <v>187177</v>
      </c>
      <c r="G24" s="264">
        <v>6.2724774638919609E-2</v>
      </c>
      <c r="H24" s="90" t="s">
        <v>76</v>
      </c>
      <c r="I24" s="88">
        <v>499626</v>
      </c>
      <c r="J24" s="264">
        <v>0.16665093416062968</v>
      </c>
      <c r="K24" s="90" t="s">
        <v>70</v>
      </c>
      <c r="L24" s="28">
        <v>466413</v>
      </c>
      <c r="M24" s="264">
        <v>0.61744416482546172</v>
      </c>
      <c r="N24" s="90" t="s">
        <v>101</v>
      </c>
      <c r="O24" s="86">
        <v>499144</v>
      </c>
      <c r="P24" s="264">
        <v>0.16614435610008257</v>
      </c>
      <c r="Q24" s="25" t="s">
        <v>104</v>
      </c>
      <c r="R24" s="271">
        <v>39</v>
      </c>
    </row>
    <row r="25" spans="2:18">
      <c r="B25" s="80">
        <v>20</v>
      </c>
      <c r="C25" s="90" t="s">
        <v>55</v>
      </c>
      <c r="D25" s="85">
        <v>5795483</v>
      </c>
      <c r="E25" s="95" t="s">
        <v>100</v>
      </c>
      <c r="F25" s="86">
        <v>2471513</v>
      </c>
      <c r="G25" s="264">
        <v>6.25119430316977E-2</v>
      </c>
      <c r="H25" s="90" t="s">
        <v>100</v>
      </c>
      <c r="I25" s="88">
        <v>6588623</v>
      </c>
      <c r="J25" s="264">
        <v>0.16664594749585909</v>
      </c>
      <c r="K25" s="90" t="s">
        <v>71</v>
      </c>
      <c r="L25" s="28">
        <v>6340628</v>
      </c>
      <c r="M25" s="264">
        <v>0.61718771520951299</v>
      </c>
      <c r="N25" s="90" t="s">
        <v>104</v>
      </c>
      <c r="O25" s="86">
        <v>803771</v>
      </c>
      <c r="P25" s="264">
        <v>0.1648846596551575</v>
      </c>
      <c r="Q25" s="25" t="s">
        <v>87</v>
      </c>
      <c r="R25" s="271">
        <v>38.799999999999997</v>
      </c>
    </row>
    <row r="26" spans="2:18">
      <c r="B26" s="80">
        <v>21</v>
      </c>
      <c r="C26" s="90" t="s">
        <v>99</v>
      </c>
      <c r="D26" s="85">
        <v>5607154</v>
      </c>
      <c r="E26" s="95" t="s">
        <v>102</v>
      </c>
      <c r="F26" s="86">
        <v>437262</v>
      </c>
      <c r="G26" s="264">
        <v>6.2321147846362814E-2</v>
      </c>
      <c r="H26" s="90" t="s">
        <v>115</v>
      </c>
      <c r="I26" s="88">
        <v>2124136</v>
      </c>
      <c r="J26" s="264">
        <v>0.16592190156196407</v>
      </c>
      <c r="K26" s="90" t="s">
        <v>61</v>
      </c>
      <c r="L26" s="28">
        <v>17465845</v>
      </c>
      <c r="M26" s="264">
        <v>0.61706745434557697</v>
      </c>
      <c r="N26" s="90" t="s">
        <v>79</v>
      </c>
      <c r="O26" s="86">
        <v>1007033</v>
      </c>
      <c r="P26" s="264">
        <v>0.16472196432438727</v>
      </c>
      <c r="Q26" s="25" t="s">
        <v>62</v>
      </c>
      <c r="R26" s="271">
        <v>38.700000000000003</v>
      </c>
    </row>
    <row r="27" spans="2:18">
      <c r="B27" s="80">
        <v>22</v>
      </c>
      <c r="C27" s="90" t="s">
        <v>81</v>
      </c>
      <c r="D27" s="85">
        <v>5576606</v>
      </c>
      <c r="E27" s="95" t="s">
        <v>87</v>
      </c>
      <c r="F27" s="86">
        <v>276883</v>
      </c>
      <c r="G27" s="264">
        <v>6.2162382422479151E-2</v>
      </c>
      <c r="H27" s="90" t="s">
        <v>99</v>
      </c>
      <c r="I27" s="88">
        <v>925626</v>
      </c>
      <c r="J27" s="264">
        <v>0.16507946812233087</v>
      </c>
      <c r="K27" s="90" t="s">
        <v>62</v>
      </c>
      <c r="L27" s="28">
        <v>4131880</v>
      </c>
      <c r="M27" s="264">
        <v>0.61523076886424988</v>
      </c>
      <c r="N27" s="90" t="s">
        <v>55</v>
      </c>
      <c r="O27" s="86">
        <v>954557</v>
      </c>
      <c r="P27" s="264">
        <v>0.1647070658304062</v>
      </c>
      <c r="Q27" s="25" t="s">
        <v>72</v>
      </c>
      <c r="R27" s="271">
        <v>38.700000000000003</v>
      </c>
    </row>
    <row r="28" spans="2:18">
      <c r="B28" s="80">
        <v>23</v>
      </c>
      <c r="C28" s="90" t="s">
        <v>64</v>
      </c>
      <c r="D28" s="85">
        <v>5024369</v>
      </c>
      <c r="E28" s="95" t="s">
        <v>76</v>
      </c>
      <c r="F28" s="86">
        <v>185837</v>
      </c>
      <c r="G28" s="264">
        <v>6.1986184969575114E-2</v>
      </c>
      <c r="H28" s="90" t="s">
        <v>79</v>
      </c>
      <c r="I28" s="88">
        <v>1008492</v>
      </c>
      <c r="J28" s="264">
        <v>0.1649606152384579</v>
      </c>
      <c r="K28" s="90" t="s">
        <v>86</v>
      </c>
      <c r="L28" s="28">
        <v>2878547</v>
      </c>
      <c r="M28" s="264">
        <v>0.61450520276846243</v>
      </c>
      <c r="N28" s="90" t="s">
        <v>63</v>
      </c>
      <c r="O28" s="86">
        <v>141624</v>
      </c>
      <c r="P28" s="264">
        <v>0.16284872583267598</v>
      </c>
      <c r="Q28" s="25" t="s">
        <v>71</v>
      </c>
      <c r="R28" s="271">
        <v>38.700000000000003</v>
      </c>
    </row>
    <row r="29" spans="2:18">
      <c r="B29" s="80">
        <v>24</v>
      </c>
      <c r="C29" s="90" t="s">
        <v>104</v>
      </c>
      <c r="D29" s="85">
        <v>4874747</v>
      </c>
      <c r="E29" s="95" t="s">
        <v>57</v>
      </c>
      <c r="F29" s="86">
        <v>458213</v>
      </c>
      <c r="G29" s="264">
        <v>6.1872657476771745E-2</v>
      </c>
      <c r="H29" s="90" t="s">
        <v>71</v>
      </c>
      <c r="I29" s="88">
        <v>1692633</v>
      </c>
      <c r="J29" s="264">
        <v>0.16475848984646688</v>
      </c>
      <c r="K29" s="90" t="s">
        <v>82</v>
      </c>
      <c r="L29" s="28">
        <v>6118466</v>
      </c>
      <c r="M29" s="264">
        <v>0.61416131257094864</v>
      </c>
      <c r="N29" s="90" t="s">
        <v>83</v>
      </c>
      <c r="O29" s="86">
        <v>1108609</v>
      </c>
      <c r="P29" s="264">
        <v>0.16160907452514417</v>
      </c>
      <c r="Q29" s="25" t="s">
        <v>84</v>
      </c>
      <c r="R29" s="271">
        <v>38.700000000000003</v>
      </c>
    </row>
    <row r="30" spans="2:18">
      <c r="B30" s="80">
        <v>25</v>
      </c>
      <c r="C30" s="90" t="s">
        <v>86</v>
      </c>
      <c r="D30" s="85">
        <v>4684333</v>
      </c>
      <c r="E30" s="95" t="s">
        <v>73</v>
      </c>
      <c r="F30" s="86">
        <v>128145</v>
      </c>
      <c r="G30" s="264">
        <v>6.1370069011096373E-2</v>
      </c>
      <c r="H30" s="90" t="s">
        <v>87</v>
      </c>
      <c r="I30" s="88">
        <v>733656</v>
      </c>
      <c r="J30" s="264">
        <v>0.16471146599302364</v>
      </c>
      <c r="K30" s="90" t="s">
        <v>55</v>
      </c>
      <c r="L30" s="28">
        <v>3558282</v>
      </c>
      <c r="M30" s="264">
        <v>0.61397505609109715</v>
      </c>
      <c r="N30" s="90" t="s">
        <v>62</v>
      </c>
      <c r="O30" s="86">
        <v>1076602</v>
      </c>
      <c r="P30" s="264">
        <v>0.16030443193432264</v>
      </c>
      <c r="Q30" s="25" t="s">
        <v>79</v>
      </c>
      <c r="R30" s="271">
        <v>38.6</v>
      </c>
    </row>
    <row r="31" spans="2:18">
      <c r="B31" s="80">
        <v>26</v>
      </c>
      <c r="C31" s="90" t="s">
        <v>87</v>
      </c>
      <c r="D31" s="85">
        <v>4454189</v>
      </c>
      <c r="E31" s="95" t="s">
        <v>79</v>
      </c>
      <c r="F31" s="86">
        <v>374479</v>
      </c>
      <c r="G31" s="264">
        <v>6.1254116278445916E-2</v>
      </c>
      <c r="H31" s="90" t="s">
        <v>104</v>
      </c>
      <c r="I31" s="88">
        <v>801919</v>
      </c>
      <c r="J31" s="264">
        <v>0.16450474250253397</v>
      </c>
      <c r="K31" s="90" t="s">
        <v>66</v>
      </c>
      <c r="L31" s="28">
        <v>7861335</v>
      </c>
      <c r="M31" s="264">
        <v>0.61390123662912377</v>
      </c>
      <c r="N31" s="90" t="s">
        <v>87</v>
      </c>
      <c r="O31" s="86">
        <v>711349</v>
      </c>
      <c r="P31" s="264">
        <v>0.15970337136569643</v>
      </c>
      <c r="Q31" s="25" t="s">
        <v>58</v>
      </c>
      <c r="R31" s="271">
        <v>38.200000000000003</v>
      </c>
    </row>
    <row r="32" spans="2:18">
      <c r="B32" s="80">
        <v>27</v>
      </c>
      <c r="C32" s="90" t="s">
        <v>67</v>
      </c>
      <c r="D32" s="85">
        <v>4142776</v>
      </c>
      <c r="E32" s="95" t="s">
        <v>62</v>
      </c>
      <c r="F32" s="86">
        <v>408644</v>
      </c>
      <c r="G32" s="264">
        <v>6.0846482064281275E-2</v>
      </c>
      <c r="H32" s="90" t="s">
        <v>62</v>
      </c>
      <c r="I32" s="88">
        <v>1098858</v>
      </c>
      <c r="J32" s="264">
        <v>0.16361831713714625</v>
      </c>
      <c r="K32" s="90" t="s">
        <v>87</v>
      </c>
      <c r="L32" s="28">
        <v>2732301</v>
      </c>
      <c r="M32" s="264">
        <v>0.61342278021880081</v>
      </c>
      <c r="N32" s="90" t="s">
        <v>72</v>
      </c>
      <c r="O32" s="86">
        <v>3162193</v>
      </c>
      <c r="P32" s="264">
        <v>0.15930925666817419</v>
      </c>
      <c r="Q32" s="25" t="s">
        <v>89</v>
      </c>
      <c r="R32" s="271">
        <v>38.1</v>
      </c>
    </row>
    <row r="33" spans="2:18">
      <c r="B33" s="80">
        <v>28</v>
      </c>
      <c r="C33" s="90" t="s">
        <v>68</v>
      </c>
      <c r="D33" s="85">
        <v>3930864</v>
      </c>
      <c r="E33" s="95" t="s">
        <v>84</v>
      </c>
      <c r="F33" s="86">
        <v>366385</v>
      </c>
      <c r="G33" s="264">
        <v>6.0537720559064943E-2</v>
      </c>
      <c r="H33" s="90" t="s">
        <v>69</v>
      </c>
      <c r="I33" s="88">
        <v>1906455</v>
      </c>
      <c r="J33" s="264">
        <v>0.16352336715297683</v>
      </c>
      <c r="K33" s="90" t="s">
        <v>81</v>
      </c>
      <c r="L33" s="28">
        <v>3417740</v>
      </c>
      <c r="M33" s="264">
        <v>0.61287098281642993</v>
      </c>
      <c r="N33" s="90" t="s">
        <v>71</v>
      </c>
      <c r="O33" s="86">
        <v>1630445</v>
      </c>
      <c r="P33" s="264">
        <v>0.15870519833757388</v>
      </c>
      <c r="Q33" s="25" t="s">
        <v>101</v>
      </c>
      <c r="R33" s="271">
        <v>38.1</v>
      </c>
    </row>
    <row r="34" spans="2:18">
      <c r="B34" s="80">
        <v>29</v>
      </c>
      <c r="C34" s="90" t="s">
        <v>98</v>
      </c>
      <c r="D34" s="85">
        <v>3588184</v>
      </c>
      <c r="E34" s="95" t="s">
        <v>58</v>
      </c>
      <c r="F34" s="86">
        <v>511674</v>
      </c>
      <c r="G34" s="264">
        <v>6.0410010838227064E-2</v>
      </c>
      <c r="H34" s="90" t="s">
        <v>55</v>
      </c>
      <c r="I34" s="88">
        <v>946756</v>
      </c>
      <c r="J34" s="264">
        <v>0.16336101753727861</v>
      </c>
      <c r="K34" s="90" t="s">
        <v>85</v>
      </c>
      <c r="L34" s="28">
        <v>817059</v>
      </c>
      <c r="M34" s="264">
        <v>0.61161368268898952</v>
      </c>
      <c r="N34" s="90" t="s">
        <v>54</v>
      </c>
      <c r="O34" s="86">
        <v>91607</v>
      </c>
      <c r="P34" s="264">
        <v>0.15812986026600381</v>
      </c>
      <c r="Q34" s="25" t="s">
        <v>115</v>
      </c>
      <c r="R34" s="271">
        <v>38.1</v>
      </c>
    </row>
    <row r="35" spans="2:18">
      <c r="B35" s="80">
        <v>30</v>
      </c>
      <c r="C35" s="90" t="s">
        <v>89</v>
      </c>
      <c r="D35" s="85">
        <v>3145711</v>
      </c>
      <c r="E35" s="95" t="s">
        <v>115</v>
      </c>
      <c r="F35" s="86">
        <v>773049</v>
      </c>
      <c r="G35" s="264">
        <v>6.0384909478759727E-2</v>
      </c>
      <c r="H35" s="90" t="s">
        <v>84</v>
      </c>
      <c r="I35" s="88">
        <v>981121</v>
      </c>
      <c r="J35" s="264">
        <v>0.16211042737183662</v>
      </c>
      <c r="K35" s="90" t="s">
        <v>104</v>
      </c>
      <c r="L35" s="28">
        <v>2975503</v>
      </c>
      <c r="M35" s="264">
        <v>0.6103912674852664</v>
      </c>
      <c r="N35" s="90" t="s">
        <v>74</v>
      </c>
      <c r="O35" s="86">
        <v>1418603</v>
      </c>
      <c r="P35" s="264">
        <v>0.15752377064871761</v>
      </c>
      <c r="Q35" s="25" t="s">
        <v>81</v>
      </c>
      <c r="R35" s="271">
        <v>37.9</v>
      </c>
    </row>
    <row r="36" spans="2:18">
      <c r="B36" s="80">
        <v>31</v>
      </c>
      <c r="C36" s="93" t="s">
        <v>60</v>
      </c>
      <c r="D36" s="96">
        <v>3101833</v>
      </c>
      <c r="E36" s="95" t="s">
        <v>78</v>
      </c>
      <c r="F36" s="86">
        <v>63291</v>
      </c>
      <c r="G36" s="264">
        <v>6.0248854585418468E-2</v>
      </c>
      <c r="H36" s="90" t="s">
        <v>74</v>
      </c>
      <c r="I36" s="88">
        <v>1457300</v>
      </c>
      <c r="J36" s="264">
        <v>0.16182074263650661</v>
      </c>
      <c r="K36" s="90" t="s">
        <v>90</v>
      </c>
      <c r="L36" s="28">
        <v>4068519</v>
      </c>
      <c r="M36" s="264">
        <v>0.61026399700726797</v>
      </c>
      <c r="N36" s="90" t="s">
        <v>80</v>
      </c>
      <c r="O36" s="86">
        <v>461519</v>
      </c>
      <c r="P36" s="264">
        <v>0.15465936128145841</v>
      </c>
      <c r="Q36" s="25" t="s">
        <v>76</v>
      </c>
      <c r="R36" s="271">
        <v>37.9</v>
      </c>
    </row>
    <row r="37" spans="2:18">
      <c r="B37" s="80">
        <v>32</v>
      </c>
      <c r="C37" s="90" t="s">
        <v>101</v>
      </c>
      <c r="D37" s="85">
        <v>3004279</v>
      </c>
      <c r="E37" s="95" t="s">
        <v>104</v>
      </c>
      <c r="F37" s="86">
        <v>293554</v>
      </c>
      <c r="G37" s="264">
        <v>6.021933035704212E-2</v>
      </c>
      <c r="H37" s="90" t="s">
        <v>64</v>
      </c>
      <c r="I37" s="88">
        <v>811021</v>
      </c>
      <c r="J37" s="264">
        <v>0.16141748346906845</v>
      </c>
      <c r="K37" s="90" t="s">
        <v>69</v>
      </c>
      <c r="L37" s="28">
        <v>7110238</v>
      </c>
      <c r="M37" s="264">
        <v>0.6098701826264179</v>
      </c>
      <c r="N37" s="90" t="s">
        <v>88</v>
      </c>
      <c r="O37" s="86">
        <v>449563</v>
      </c>
      <c r="P37" s="264">
        <v>0.15432338421686967</v>
      </c>
      <c r="Q37" s="25" t="s">
        <v>73</v>
      </c>
      <c r="R37" s="269">
        <v>37.799999999999997</v>
      </c>
    </row>
    <row r="38" spans="2:18">
      <c r="B38" s="80">
        <v>33</v>
      </c>
      <c r="C38" s="90" t="s">
        <v>76</v>
      </c>
      <c r="D38" s="85">
        <v>2998039</v>
      </c>
      <c r="E38" s="95" t="s">
        <v>99</v>
      </c>
      <c r="F38" s="86">
        <v>336207</v>
      </c>
      <c r="G38" s="264">
        <v>5.9960364919529587E-2</v>
      </c>
      <c r="H38" s="90" t="s">
        <v>70</v>
      </c>
      <c r="I38" s="88">
        <v>121729</v>
      </c>
      <c r="J38" s="264">
        <v>0.16114658197785789</v>
      </c>
      <c r="K38" s="90" t="s">
        <v>79</v>
      </c>
      <c r="L38" s="28">
        <v>3723528</v>
      </c>
      <c r="M38" s="264">
        <v>0.60906330415870891</v>
      </c>
      <c r="N38" s="90" t="s">
        <v>92</v>
      </c>
      <c r="O38" s="86">
        <v>264901</v>
      </c>
      <c r="P38" s="264">
        <v>0.15428642651503283</v>
      </c>
      <c r="Q38" s="25" t="s">
        <v>102</v>
      </c>
      <c r="R38" s="271">
        <v>37.700000000000003</v>
      </c>
    </row>
    <row r="39" spans="2:18">
      <c r="B39" s="80">
        <v>34</v>
      </c>
      <c r="C39" s="90" t="s">
        <v>80</v>
      </c>
      <c r="D39" s="85">
        <v>2984100</v>
      </c>
      <c r="E39" s="95" t="s">
        <v>69</v>
      </c>
      <c r="F39" s="86">
        <v>698780</v>
      </c>
      <c r="G39" s="264">
        <v>5.9936824367298018E-2</v>
      </c>
      <c r="H39" s="90" t="s">
        <v>82</v>
      </c>
      <c r="I39" s="88">
        <v>1603367</v>
      </c>
      <c r="J39" s="264">
        <v>0.16094327912469306</v>
      </c>
      <c r="K39" s="90" t="s">
        <v>93</v>
      </c>
      <c r="L39" s="28">
        <v>868234</v>
      </c>
      <c r="M39" s="264">
        <v>0.6082037746105533</v>
      </c>
      <c r="N39" s="90" t="s">
        <v>81</v>
      </c>
      <c r="O39" s="86">
        <v>860209</v>
      </c>
      <c r="P39" s="264">
        <v>0.15425314250280547</v>
      </c>
      <c r="Q39" s="25" t="s">
        <v>54</v>
      </c>
      <c r="R39" s="271">
        <v>37.700000000000003</v>
      </c>
    </row>
    <row r="40" spans="2:18">
      <c r="B40" s="80">
        <v>35</v>
      </c>
      <c r="C40" s="90" t="s">
        <v>88</v>
      </c>
      <c r="D40" s="85">
        <v>2913123</v>
      </c>
      <c r="E40" s="95" t="s">
        <v>71</v>
      </c>
      <c r="F40" s="86">
        <v>609713</v>
      </c>
      <c r="G40" s="264">
        <v>5.9348596606446209E-2</v>
      </c>
      <c r="H40" s="90" t="s">
        <v>57</v>
      </c>
      <c r="I40" s="88">
        <v>1187603</v>
      </c>
      <c r="J40" s="264">
        <v>0.16036243763792504</v>
      </c>
      <c r="K40" s="90" t="s">
        <v>64</v>
      </c>
      <c r="L40" s="28">
        <v>3055118</v>
      </c>
      <c r="M40" s="264">
        <v>0.60806003699170985</v>
      </c>
      <c r="N40" s="90" t="s">
        <v>77</v>
      </c>
      <c r="O40" s="86">
        <v>295373</v>
      </c>
      <c r="P40" s="264">
        <v>0.15383401490357673</v>
      </c>
      <c r="Q40" s="25" t="s">
        <v>90</v>
      </c>
      <c r="R40" s="271">
        <v>37.700000000000003</v>
      </c>
    </row>
    <row r="41" spans="2:18">
      <c r="B41" s="80">
        <v>36</v>
      </c>
      <c r="C41" s="90" t="s">
        <v>73</v>
      </c>
      <c r="D41" s="85">
        <v>2088070</v>
      </c>
      <c r="E41" s="95" t="s">
        <v>72</v>
      </c>
      <c r="F41" s="86">
        <v>1164406</v>
      </c>
      <c r="G41" s="264">
        <v>5.8662028003971307E-2</v>
      </c>
      <c r="H41" s="90" t="s">
        <v>58</v>
      </c>
      <c r="I41" s="88">
        <v>1357502</v>
      </c>
      <c r="J41" s="264">
        <v>0.16027140431781745</v>
      </c>
      <c r="K41" s="90" t="s">
        <v>97</v>
      </c>
      <c r="L41" s="28">
        <v>583327</v>
      </c>
      <c r="M41" s="264">
        <v>0.60640747490225466</v>
      </c>
      <c r="N41" s="90" t="s">
        <v>90</v>
      </c>
      <c r="O41" s="86">
        <v>1024890</v>
      </c>
      <c r="P41" s="264">
        <v>0.15373001032876554</v>
      </c>
      <c r="Q41" s="25" t="s">
        <v>57</v>
      </c>
      <c r="R41" s="271">
        <v>37.700000000000003</v>
      </c>
    </row>
    <row r="42" spans="2:18">
      <c r="B42" s="80">
        <v>37</v>
      </c>
      <c r="C42" s="90" t="s">
        <v>77</v>
      </c>
      <c r="D42" s="85">
        <v>1920076</v>
      </c>
      <c r="E42" s="95" t="s">
        <v>64</v>
      </c>
      <c r="F42" s="86">
        <v>293653</v>
      </c>
      <c r="G42" s="264">
        <v>5.8445747117697767E-2</v>
      </c>
      <c r="H42" s="90" t="s">
        <v>78</v>
      </c>
      <c r="I42" s="88">
        <v>165598</v>
      </c>
      <c r="J42" s="264">
        <v>0.15763836598625597</v>
      </c>
      <c r="K42" s="90" t="s">
        <v>54</v>
      </c>
      <c r="L42" s="28">
        <v>351225</v>
      </c>
      <c r="M42" s="264">
        <v>0.60627637813624713</v>
      </c>
      <c r="N42" s="90" t="s">
        <v>68</v>
      </c>
      <c r="O42" s="86">
        <v>602823</v>
      </c>
      <c r="P42" s="264">
        <v>0.1533563613495659</v>
      </c>
      <c r="Q42" s="25" t="s">
        <v>80</v>
      </c>
      <c r="R42" s="271">
        <v>37.4</v>
      </c>
    </row>
    <row r="43" spans="2:18">
      <c r="B43" s="80">
        <v>38</v>
      </c>
      <c r="C43" s="90" t="s">
        <v>56</v>
      </c>
      <c r="D43" s="85">
        <v>1815857</v>
      </c>
      <c r="E43" s="95" t="s">
        <v>55</v>
      </c>
      <c r="F43" s="86">
        <v>335888</v>
      </c>
      <c r="G43" s="264">
        <v>5.7956860541218048E-2</v>
      </c>
      <c r="H43" s="90" t="s">
        <v>98</v>
      </c>
      <c r="I43" s="88">
        <v>560505</v>
      </c>
      <c r="J43" s="264">
        <v>0.15620854448935728</v>
      </c>
      <c r="K43" s="90" t="s">
        <v>80</v>
      </c>
      <c r="L43" s="28">
        <v>1809014</v>
      </c>
      <c r="M43" s="264">
        <v>0.60621762005294733</v>
      </c>
      <c r="N43" s="90" t="s">
        <v>76</v>
      </c>
      <c r="O43" s="86">
        <v>459059</v>
      </c>
      <c r="P43" s="264">
        <v>0.15311975594713745</v>
      </c>
      <c r="Q43" s="25" t="s">
        <v>63</v>
      </c>
      <c r="R43" s="271">
        <v>37.1</v>
      </c>
    </row>
    <row r="44" spans="2:18">
      <c r="B44" s="80">
        <v>39</v>
      </c>
      <c r="C44" s="90" t="s">
        <v>92</v>
      </c>
      <c r="D44" s="85">
        <v>1716943</v>
      </c>
      <c r="E44" s="95" t="s">
        <v>74</v>
      </c>
      <c r="F44" s="86">
        <v>521718</v>
      </c>
      <c r="G44" s="264">
        <v>5.7932336654657898E-2</v>
      </c>
      <c r="H44" s="90" t="s">
        <v>97</v>
      </c>
      <c r="I44" s="88">
        <v>149492</v>
      </c>
      <c r="J44" s="264">
        <v>0.15540694368353919</v>
      </c>
      <c r="K44" s="90" t="s">
        <v>56</v>
      </c>
      <c r="L44" s="28">
        <v>1094540</v>
      </c>
      <c r="M44" s="264">
        <v>0.60276772895663044</v>
      </c>
      <c r="N44" s="90" t="s">
        <v>115</v>
      </c>
      <c r="O44" s="86">
        <v>1945398</v>
      </c>
      <c r="P44" s="264">
        <v>0.15196020191496298</v>
      </c>
      <c r="Q44" s="25" t="s">
        <v>86</v>
      </c>
      <c r="R44" s="271">
        <v>36.799999999999997</v>
      </c>
    </row>
    <row r="45" spans="2:18">
      <c r="B45" s="80">
        <v>40</v>
      </c>
      <c r="C45" s="90" t="s">
        <v>93</v>
      </c>
      <c r="D45" s="85">
        <v>1427538</v>
      </c>
      <c r="E45" s="95" t="s">
        <v>82</v>
      </c>
      <c r="F45" s="86">
        <v>573282</v>
      </c>
      <c r="G45" s="264">
        <v>5.7545081658261825E-2</v>
      </c>
      <c r="H45" s="90" t="s">
        <v>67</v>
      </c>
      <c r="I45" s="88">
        <v>637651</v>
      </c>
      <c r="J45" s="264">
        <v>0.15391877330562889</v>
      </c>
      <c r="K45" s="90" t="s">
        <v>68</v>
      </c>
      <c r="L45" s="28">
        <v>2368756</v>
      </c>
      <c r="M45" s="264">
        <v>0.60260441470373938</v>
      </c>
      <c r="N45" s="90" t="s">
        <v>57</v>
      </c>
      <c r="O45" s="86">
        <v>1115042</v>
      </c>
      <c r="P45" s="264">
        <v>0.15056450109057254</v>
      </c>
      <c r="Q45" s="25" t="s">
        <v>99</v>
      </c>
      <c r="R45" s="271">
        <v>36.799999999999997</v>
      </c>
    </row>
    <row r="46" spans="2:18">
      <c r="B46" s="80">
        <v>41</v>
      </c>
      <c r="C46" s="90" t="s">
        <v>75</v>
      </c>
      <c r="D46" s="85">
        <v>1342795</v>
      </c>
      <c r="E46" s="95" t="s">
        <v>97</v>
      </c>
      <c r="F46" s="86">
        <v>54992</v>
      </c>
      <c r="G46" s="264">
        <v>5.7167866153675022E-2</v>
      </c>
      <c r="H46" s="90" t="s">
        <v>66</v>
      </c>
      <c r="I46" s="88">
        <v>1955686</v>
      </c>
      <c r="J46" s="264">
        <v>0.15272190459486393</v>
      </c>
      <c r="K46" s="90" t="s">
        <v>88</v>
      </c>
      <c r="L46" s="28">
        <v>1751022</v>
      </c>
      <c r="M46" s="264">
        <v>0.60108069587175006</v>
      </c>
      <c r="N46" s="90" t="s">
        <v>58</v>
      </c>
      <c r="O46" s="86">
        <v>1271428</v>
      </c>
      <c r="P46" s="264">
        <v>0.15010920871497352</v>
      </c>
      <c r="Q46" s="25" t="s">
        <v>94</v>
      </c>
      <c r="R46" s="271">
        <v>36.700000000000003</v>
      </c>
    </row>
    <row r="47" spans="2:18">
      <c r="B47" s="80">
        <v>42</v>
      </c>
      <c r="C47" s="90" t="s">
        <v>85</v>
      </c>
      <c r="D47" s="85">
        <v>1335907</v>
      </c>
      <c r="E47" s="95" t="s">
        <v>67</v>
      </c>
      <c r="F47" s="86">
        <v>235968</v>
      </c>
      <c r="G47" s="264">
        <v>5.6958908712418918E-2</v>
      </c>
      <c r="H47" s="90" t="s">
        <v>93</v>
      </c>
      <c r="I47" s="88">
        <v>215635</v>
      </c>
      <c r="J47" s="264">
        <v>0.15105377229888101</v>
      </c>
      <c r="K47" s="90" t="s">
        <v>78</v>
      </c>
      <c r="L47" s="28">
        <v>631081</v>
      </c>
      <c r="M47" s="264">
        <v>0.6007474585742123</v>
      </c>
      <c r="N47" s="90" t="s">
        <v>70</v>
      </c>
      <c r="O47" s="86">
        <v>113208</v>
      </c>
      <c r="P47" s="264">
        <v>0.14986636095383463</v>
      </c>
      <c r="Q47" s="25" t="s">
        <v>88</v>
      </c>
      <c r="R47" s="271">
        <v>36.6</v>
      </c>
    </row>
    <row r="48" spans="2:18">
      <c r="B48" s="80">
        <v>43</v>
      </c>
      <c r="C48" s="90" t="s">
        <v>65</v>
      </c>
      <c r="D48" s="85">
        <v>1059639</v>
      </c>
      <c r="E48" s="95" t="s">
        <v>66</v>
      </c>
      <c r="F48" s="86">
        <v>708829</v>
      </c>
      <c r="G48" s="264">
        <v>5.5353320989193974E-2</v>
      </c>
      <c r="H48" s="90" t="s">
        <v>72</v>
      </c>
      <c r="I48" s="88">
        <v>2990091</v>
      </c>
      <c r="J48" s="264">
        <v>0.15063886820956141</v>
      </c>
      <c r="K48" s="90" t="s">
        <v>89</v>
      </c>
      <c r="L48" s="28">
        <v>1887707</v>
      </c>
      <c r="M48" s="264">
        <v>0.60008913724115154</v>
      </c>
      <c r="N48" s="90" t="s">
        <v>84</v>
      </c>
      <c r="O48" s="86">
        <v>904671</v>
      </c>
      <c r="P48" s="264">
        <v>0.14947860910214622</v>
      </c>
      <c r="Q48" s="25" t="s">
        <v>100</v>
      </c>
      <c r="R48" s="269">
        <v>36.6</v>
      </c>
    </row>
    <row r="49" spans="2:18">
      <c r="B49" s="80">
        <v>44</v>
      </c>
      <c r="C49" s="90" t="s">
        <v>78</v>
      </c>
      <c r="D49" s="85">
        <v>1050493</v>
      </c>
      <c r="E49" s="95" t="s">
        <v>56</v>
      </c>
      <c r="F49" s="86">
        <v>98484</v>
      </c>
      <c r="G49" s="264">
        <v>5.42355482838131E-2</v>
      </c>
      <c r="H49" s="90" t="s">
        <v>56</v>
      </c>
      <c r="I49" s="88">
        <v>271234</v>
      </c>
      <c r="J49" s="264">
        <v>0.14936969155610821</v>
      </c>
      <c r="K49" s="90" t="s">
        <v>101</v>
      </c>
      <c r="L49" s="28">
        <v>1799595</v>
      </c>
      <c r="M49" s="264">
        <v>0.59901061119822763</v>
      </c>
      <c r="N49" s="90" t="s">
        <v>86</v>
      </c>
      <c r="O49" s="86">
        <v>697383</v>
      </c>
      <c r="P49" s="264">
        <v>0.14887562434182197</v>
      </c>
      <c r="Q49" s="25" t="s">
        <v>68</v>
      </c>
      <c r="R49" s="269">
        <v>36.5</v>
      </c>
    </row>
    <row r="50" spans="2:18">
      <c r="B50" s="80">
        <v>45</v>
      </c>
      <c r="C50" s="90" t="s">
        <v>97</v>
      </c>
      <c r="D50" s="85">
        <v>961939</v>
      </c>
      <c r="E50" s="95" t="s">
        <v>95</v>
      </c>
      <c r="F50" s="86">
        <v>1138095</v>
      </c>
      <c r="G50" s="264">
        <v>5.4235289071881972E-2</v>
      </c>
      <c r="H50" s="90" t="s">
        <v>83</v>
      </c>
      <c r="I50" s="88">
        <v>1009367</v>
      </c>
      <c r="J50" s="264">
        <v>0.14714192896343184</v>
      </c>
      <c r="K50" s="90" t="s">
        <v>95</v>
      </c>
      <c r="L50" s="28">
        <v>12567782</v>
      </c>
      <c r="M50" s="264">
        <v>0.59891071462610324</v>
      </c>
      <c r="N50" s="90" t="s">
        <v>100</v>
      </c>
      <c r="O50" s="86">
        <v>5505358</v>
      </c>
      <c r="P50" s="264">
        <v>0.13924694131291285</v>
      </c>
      <c r="Q50" s="25" t="s">
        <v>77</v>
      </c>
      <c r="R50" s="271">
        <v>36.4</v>
      </c>
    </row>
    <row r="51" spans="2:18">
      <c r="B51" s="80">
        <v>46</v>
      </c>
      <c r="C51" s="90" t="s">
        <v>63</v>
      </c>
      <c r="D51" s="85">
        <v>869666</v>
      </c>
      <c r="E51" s="95" t="s">
        <v>83</v>
      </c>
      <c r="F51" s="86">
        <v>360588</v>
      </c>
      <c r="G51" s="264">
        <v>5.2565235321806597E-2</v>
      </c>
      <c r="H51" s="90" t="s">
        <v>95</v>
      </c>
      <c r="I51" s="88">
        <v>3063888</v>
      </c>
      <c r="J51" s="264">
        <v>0.14600789157659977</v>
      </c>
      <c r="K51" s="90" t="s">
        <v>77</v>
      </c>
      <c r="L51" s="28">
        <v>1148970</v>
      </c>
      <c r="M51" s="264">
        <v>0.59839818840504233</v>
      </c>
      <c r="N51" s="90" t="s">
        <v>99</v>
      </c>
      <c r="O51" s="86">
        <v>772042</v>
      </c>
      <c r="P51" s="264">
        <v>0.13768874548478605</v>
      </c>
      <c r="Q51" s="25" t="s">
        <v>92</v>
      </c>
      <c r="R51" s="271">
        <v>36.299999999999997</v>
      </c>
    </row>
    <row r="52" spans="2:18">
      <c r="B52" s="80">
        <v>47</v>
      </c>
      <c r="C52" s="90" t="s">
        <v>70</v>
      </c>
      <c r="D52" s="85">
        <v>755393</v>
      </c>
      <c r="E52" s="95" t="s">
        <v>65</v>
      </c>
      <c r="F52" s="86">
        <v>54761</v>
      </c>
      <c r="G52" s="264">
        <v>5.167892084002193E-2</v>
      </c>
      <c r="H52" s="90" t="s">
        <v>75</v>
      </c>
      <c r="I52" s="88">
        <v>194292</v>
      </c>
      <c r="J52" s="264">
        <v>0.14469222777862592</v>
      </c>
      <c r="K52" s="90" t="s">
        <v>73</v>
      </c>
      <c r="L52" s="28">
        <v>1247379</v>
      </c>
      <c r="M52" s="264">
        <v>0.59738370840058042</v>
      </c>
      <c r="N52" s="90" t="s">
        <v>94</v>
      </c>
      <c r="O52" s="86">
        <v>1407810</v>
      </c>
      <c r="P52" s="264">
        <v>0.13498502643350097</v>
      </c>
      <c r="Q52" s="25" t="s">
        <v>70</v>
      </c>
      <c r="R52" s="271">
        <v>35.1</v>
      </c>
    </row>
    <row r="53" spans="2:18">
      <c r="B53" s="80">
        <v>48</v>
      </c>
      <c r="C53" s="90" t="s">
        <v>103</v>
      </c>
      <c r="D53" s="85">
        <v>739795</v>
      </c>
      <c r="E53" s="95" t="s">
        <v>98</v>
      </c>
      <c r="F53" s="86">
        <v>183321</v>
      </c>
      <c r="G53" s="264">
        <v>5.1090189354837993E-2</v>
      </c>
      <c r="H53" s="90" t="s">
        <v>65</v>
      </c>
      <c r="I53" s="88">
        <v>152571</v>
      </c>
      <c r="J53" s="264">
        <v>0.14398394170090004</v>
      </c>
      <c r="K53" s="90" t="s">
        <v>102</v>
      </c>
      <c r="L53" s="28">
        <v>4181034</v>
      </c>
      <c r="M53" s="264">
        <v>0.59590551674892789</v>
      </c>
      <c r="N53" s="90" t="s">
        <v>61</v>
      </c>
      <c r="O53" s="86">
        <v>3472712</v>
      </c>
      <c r="P53" s="264">
        <v>0.12269074605410372</v>
      </c>
      <c r="Q53" s="25" t="s">
        <v>61</v>
      </c>
      <c r="R53" s="271">
        <v>34.6</v>
      </c>
    </row>
    <row r="54" spans="2:18">
      <c r="B54" s="80">
        <v>49</v>
      </c>
      <c r="C54" s="90" t="s">
        <v>96</v>
      </c>
      <c r="D54" s="85">
        <v>693972</v>
      </c>
      <c r="E54" s="95" t="s">
        <v>85</v>
      </c>
      <c r="F54" s="86">
        <v>64502</v>
      </c>
      <c r="G54" s="264">
        <v>4.8283301157939884E-2</v>
      </c>
      <c r="H54" s="90" t="s">
        <v>85</v>
      </c>
      <c r="I54" s="88">
        <v>188132</v>
      </c>
      <c r="J54" s="264">
        <v>0.14082716835827644</v>
      </c>
      <c r="K54" s="93" t="s">
        <v>60</v>
      </c>
      <c r="L54" s="97">
        <v>1839562</v>
      </c>
      <c r="M54" s="265">
        <v>0.59305642824742655</v>
      </c>
      <c r="N54" s="90" t="s">
        <v>96</v>
      </c>
      <c r="O54" s="86">
        <v>83734</v>
      </c>
      <c r="P54" s="264">
        <v>0.12065904676269359</v>
      </c>
      <c r="Q54" s="25" t="s">
        <v>103</v>
      </c>
      <c r="R54" s="271">
        <v>34.299999999999997</v>
      </c>
    </row>
    <row r="55" spans="2:18">
      <c r="B55" s="80">
        <v>50</v>
      </c>
      <c r="C55" s="90" t="s">
        <v>59</v>
      </c>
      <c r="D55" s="85">
        <v>623657</v>
      </c>
      <c r="E55" s="95" t="s">
        <v>59</v>
      </c>
      <c r="F55" s="86">
        <v>30035</v>
      </c>
      <c r="G55" s="264">
        <v>4.815948510158629E-2</v>
      </c>
      <c r="H55" s="90" t="s">
        <v>59</v>
      </c>
      <c r="I55" s="88">
        <v>86790</v>
      </c>
      <c r="J55" s="264">
        <v>0.1391630335264416</v>
      </c>
      <c r="K55" s="90" t="s">
        <v>63</v>
      </c>
      <c r="L55" s="28">
        <v>513186</v>
      </c>
      <c r="M55" s="264">
        <v>0.59009550793063081</v>
      </c>
      <c r="N55" s="90" t="s">
        <v>103</v>
      </c>
      <c r="O55" s="86">
        <v>82580</v>
      </c>
      <c r="P55" s="264">
        <v>0.11162551787995323</v>
      </c>
      <c r="Q55" s="25" t="s">
        <v>96</v>
      </c>
      <c r="R55" s="271">
        <v>34</v>
      </c>
    </row>
    <row r="56" spans="2:18">
      <c r="B56" s="83">
        <v>51</v>
      </c>
      <c r="C56" s="98" t="s">
        <v>54</v>
      </c>
      <c r="D56" s="99">
        <v>579315</v>
      </c>
      <c r="E56" s="100" t="s">
        <v>75</v>
      </c>
      <c r="F56" s="101">
        <v>64481</v>
      </c>
      <c r="G56" s="266">
        <v>4.8019988159026507E-2</v>
      </c>
      <c r="H56" s="98" t="s">
        <v>96</v>
      </c>
      <c r="I56" s="102">
        <v>79457</v>
      </c>
      <c r="J56" s="266">
        <v>0.1144959739009643</v>
      </c>
      <c r="K56" s="98" t="s">
        <v>92</v>
      </c>
      <c r="L56" s="103">
        <v>1008250</v>
      </c>
      <c r="M56" s="266">
        <v>0.58723556926467568</v>
      </c>
      <c r="N56" s="104" t="s">
        <v>60</v>
      </c>
      <c r="O56" s="105">
        <v>335572</v>
      </c>
      <c r="P56" s="268">
        <v>0.1081850634769828</v>
      </c>
      <c r="Q56" s="106" t="s">
        <v>60</v>
      </c>
      <c r="R56" s="272">
        <v>30.9</v>
      </c>
    </row>
    <row r="57" spans="2:18">
      <c r="B57" s="11"/>
      <c r="C57" s="31"/>
      <c r="D57" s="31"/>
      <c r="E57" s="27"/>
      <c r="F57" s="27"/>
      <c r="G57" s="31"/>
      <c r="H57" s="31"/>
      <c r="I57" s="31"/>
      <c r="J57" s="31"/>
      <c r="K57" s="31"/>
      <c r="L57" s="31"/>
      <c r="M57" s="31"/>
      <c r="N57" s="31"/>
      <c r="O57" s="31"/>
      <c r="P57" s="31"/>
      <c r="Q57" s="31"/>
      <c r="R57" s="31"/>
    </row>
    <row r="58" spans="2:18">
      <c r="B58" s="1064" t="s">
        <v>114</v>
      </c>
      <c r="C58" s="1064"/>
      <c r="D58" s="1064"/>
      <c r="E58" s="1064"/>
      <c r="F58" s="1064"/>
      <c r="G58" s="1064"/>
      <c r="H58" s="1064"/>
      <c r="I58" s="1064"/>
      <c r="J58" s="1064"/>
      <c r="K58" s="1064"/>
      <c r="L58" s="1064"/>
      <c r="M58" s="1064"/>
      <c r="N58" s="1064"/>
      <c r="O58" s="1064"/>
      <c r="P58" s="1064"/>
      <c r="Q58" s="1064"/>
      <c r="R58" s="1064"/>
    </row>
    <row r="59" spans="2:18">
      <c r="B59" s="1065"/>
      <c r="C59" s="1065"/>
      <c r="D59" s="1065"/>
      <c r="E59" s="1065"/>
      <c r="F59" s="1065"/>
      <c r="G59" s="1065"/>
      <c r="H59" s="1065"/>
      <c r="I59" s="1065"/>
      <c r="J59" s="1065"/>
      <c r="K59" s="1065"/>
      <c r="L59" s="1065"/>
      <c r="M59" s="1065"/>
      <c r="N59" s="1065"/>
      <c r="O59" s="1065"/>
      <c r="P59" s="1065"/>
      <c r="Q59" s="1065"/>
      <c r="R59" s="1065"/>
    </row>
    <row r="60" spans="2:18">
      <c r="B60" s="1066" t="s">
        <v>53</v>
      </c>
      <c r="C60" s="1066"/>
      <c r="D60" s="1066"/>
      <c r="E60" s="1066"/>
      <c r="F60" s="1066"/>
      <c r="G60" s="1066"/>
      <c r="H60" s="1066"/>
      <c r="I60" s="1066"/>
      <c r="J60" s="1066"/>
      <c r="K60" s="1066"/>
      <c r="L60" s="1066"/>
      <c r="M60" s="1066"/>
      <c r="N60" s="1066"/>
      <c r="O60" s="1066"/>
      <c r="P60" s="1066"/>
      <c r="Q60" s="1066"/>
      <c r="R60" s="1066"/>
    </row>
  </sheetData>
  <mergeCells count="10">
    <mergeCell ref="B58:R58"/>
    <mergeCell ref="B59:R59"/>
    <mergeCell ref="B60:R60"/>
    <mergeCell ref="R1:R2"/>
    <mergeCell ref="C1:D1"/>
    <mergeCell ref="E1:G1"/>
    <mergeCell ref="H1:J1"/>
    <mergeCell ref="K1:M1"/>
    <mergeCell ref="N1:P1"/>
    <mergeCell ref="Q1:Q2"/>
  </mergeCells>
  <printOptions horizontalCentered="1"/>
  <pageMargins left="1" right="1" top="1" bottom="0.7" header="0.5" footer="0.5"/>
  <pageSetup scale="59" fitToHeight="0" orientation="landscape" verticalDpi="1200" r:id="rId1"/>
  <headerFooter scaleWithDoc="0">
    <oddHeader>&amp;C&amp;"-,Bold"Table 2.6
Rankings of States by Selected Age Groups as a Percent of Total Population: July 1, 2017</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55"/>
  <sheetViews>
    <sheetView view="pageLayout" zoomScaleNormal="100" workbookViewId="0"/>
  </sheetViews>
  <sheetFormatPr defaultColWidth="8.85546875" defaultRowHeight="12.75"/>
  <cols>
    <col min="1" max="1" width="4.7109375" bestFit="1" customWidth="1"/>
    <col min="2" max="2" width="16" customWidth="1"/>
    <col min="3" max="3" width="5.28515625" customWidth="1"/>
    <col min="4" max="4" width="16.140625" customWidth="1"/>
    <col min="5" max="5" width="4.42578125" bestFit="1" customWidth="1"/>
    <col min="6" max="6" width="16" customWidth="1"/>
    <col min="7" max="7" width="6.7109375" customWidth="1"/>
    <col min="8" max="8" width="16.140625" customWidth="1"/>
    <col min="9" max="9" width="4.42578125" bestFit="1" customWidth="1"/>
  </cols>
  <sheetData>
    <row r="1" spans="1:9" s="202" customFormat="1" ht="33" customHeight="1">
      <c r="A1" s="275" t="s">
        <v>112</v>
      </c>
      <c r="B1" s="1074" t="s">
        <v>123</v>
      </c>
      <c r="C1" s="1075"/>
      <c r="D1" s="1074" t="s">
        <v>523</v>
      </c>
      <c r="E1" s="1075"/>
      <c r="F1" s="1074" t="s">
        <v>122</v>
      </c>
      <c r="G1" s="1075"/>
      <c r="H1" s="1074" t="s">
        <v>121</v>
      </c>
      <c r="I1" s="1075"/>
    </row>
    <row r="2" spans="1:9">
      <c r="A2" s="107"/>
      <c r="B2" s="108" t="s">
        <v>111</v>
      </c>
      <c r="C2" s="109">
        <v>9.9097179539481015</v>
      </c>
      <c r="D2" s="108" t="s">
        <v>111</v>
      </c>
      <c r="E2" s="109">
        <v>26.697391066900327</v>
      </c>
      <c r="F2" s="108" t="s">
        <v>111</v>
      </c>
      <c r="G2" s="109">
        <v>25.277030101038033</v>
      </c>
      <c r="H2" s="108" t="s">
        <v>111</v>
      </c>
      <c r="I2" s="109">
        <v>61.884139121886463</v>
      </c>
    </row>
    <row r="3" spans="1:9">
      <c r="A3" s="110">
        <v>1</v>
      </c>
      <c r="B3" s="111" t="s">
        <v>60</v>
      </c>
      <c r="C3" s="112">
        <v>13.872867563039462</v>
      </c>
      <c r="D3" s="111" t="s">
        <v>60</v>
      </c>
      <c r="E3" s="112">
        <v>36.503200218312834</v>
      </c>
      <c r="F3" s="113" t="s">
        <v>95</v>
      </c>
      <c r="G3" s="114">
        <v>33.535233185935276</v>
      </c>
      <c r="H3" s="113" t="s">
        <v>92</v>
      </c>
      <c r="I3" s="114">
        <v>70.289412348127939</v>
      </c>
    </row>
    <row r="4" spans="1:9">
      <c r="A4" s="110">
        <v>2</v>
      </c>
      <c r="B4" s="113" t="s">
        <v>63</v>
      </c>
      <c r="C4" s="114">
        <v>12.034428063119416</v>
      </c>
      <c r="D4" s="113" t="s">
        <v>92</v>
      </c>
      <c r="E4" s="114">
        <v>32.408132903545749</v>
      </c>
      <c r="F4" s="113" t="s">
        <v>85</v>
      </c>
      <c r="G4" s="114">
        <v>32.581980003892006</v>
      </c>
      <c r="H4" s="113" t="s">
        <v>63</v>
      </c>
      <c r="I4" s="114">
        <v>69.464092940960981</v>
      </c>
    </row>
    <row r="5" spans="1:9">
      <c r="A5" s="110">
        <v>3</v>
      </c>
      <c r="B5" s="113" t="s">
        <v>61</v>
      </c>
      <c r="C5" s="114">
        <v>11.631988031498047</v>
      </c>
      <c r="D5" s="113" t="s">
        <v>61</v>
      </c>
      <c r="E5" s="114">
        <v>30.541974923056976</v>
      </c>
      <c r="F5" s="113" t="s">
        <v>56</v>
      </c>
      <c r="G5" s="114">
        <v>32.122992307270636</v>
      </c>
      <c r="H5" s="111" t="s">
        <v>60</v>
      </c>
      <c r="I5" s="112">
        <v>68.618018854488184</v>
      </c>
    </row>
    <row r="6" spans="1:9">
      <c r="A6" s="110">
        <v>4</v>
      </c>
      <c r="B6" s="113" t="s">
        <v>92</v>
      </c>
      <c r="C6" s="114">
        <v>11.607934540044631</v>
      </c>
      <c r="D6" s="113" t="s">
        <v>63</v>
      </c>
      <c r="E6" s="114">
        <v>29.832653268015886</v>
      </c>
      <c r="F6" s="113" t="s">
        <v>78</v>
      </c>
      <c r="G6" s="114">
        <v>30.189943921620205</v>
      </c>
      <c r="H6" s="113" t="s">
        <v>102</v>
      </c>
      <c r="I6" s="114">
        <v>67.811837932913249</v>
      </c>
    </row>
    <row r="7" spans="1:9">
      <c r="A7" s="110">
        <v>5</v>
      </c>
      <c r="B7" s="113" t="s">
        <v>70</v>
      </c>
      <c r="C7" s="114">
        <v>11.586941187316819</v>
      </c>
      <c r="D7" s="113" t="s">
        <v>77</v>
      </c>
      <c r="E7" s="114">
        <v>29.824277396276667</v>
      </c>
      <c r="F7" s="113" t="s">
        <v>59</v>
      </c>
      <c r="G7" s="114">
        <v>29.969253493280128</v>
      </c>
      <c r="H7" s="113" t="s">
        <v>73</v>
      </c>
      <c r="I7" s="114">
        <v>67.396597184977452</v>
      </c>
    </row>
    <row r="8" spans="1:9">
      <c r="A8" s="110">
        <v>6</v>
      </c>
      <c r="B8" s="113" t="s">
        <v>77</v>
      </c>
      <c r="C8" s="114">
        <v>11.580894192189527</v>
      </c>
      <c r="D8" s="113" t="s">
        <v>88</v>
      </c>
      <c r="E8" s="114">
        <v>29.66261988712877</v>
      </c>
      <c r="F8" s="113" t="s">
        <v>97</v>
      </c>
      <c r="G8" s="114">
        <v>29.850838380530988</v>
      </c>
      <c r="H8" s="113" t="s">
        <v>77</v>
      </c>
      <c r="I8" s="114">
        <v>67.112805382211903</v>
      </c>
    </row>
    <row r="9" spans="1:9">
      <c r="A9" s="110">
        <v>7</v>
      </c>
      <c r="B9" s="113" t="s">
        <v>103</v>
      </c>
      <c r="C9" s="114">
        <v>11.451299739353402</v>
      </c>
      <c r="D9" s="113" t="s">
        <v>68</v>
      </c>
      <c r="E9" s="114">
        <v>29.363302932003126</v>
      </c>
      <c r="F9" s="113" t="s">
        <v>93</v>
      </c>
      <c r="G9" s="114">
        <v>29.204108569809524</v>
      </c>
      <c r="H9" s="113" t="s">
        <v>95</v>
      </c>
      <c r="I9" s="114">
        <v>66.969796261583795</v>
      </c>
    </row>
    <row r="10" spans="1:9">
      <c r="A10" s="110">
        <v>8</v>
      </c>
      <c r="B10" s="113" t="s">
        <v>68</v>
      </c>
      <c r="C10" s="114">
        <v>11.13411427770526</v>
      </c>
      <c r="D10" s="113" t="s">
        <v>80</v>
      </c>
      <c r="E10" s="114">
        <v>29.098171711219482</v>
      </c>
      <c r="F10" s="113" t="s">
        <v>66</v>
      </c>
      <c r="G10" s="114">
        <v>28.998726043350143</v>
      </c>
      <c r="H10" s="113" t="s">
        <v>101</v>
      </c>
      <c r="I10" s="114">
        <v>66.941950827825153</v>
      </c>
    </row>
    <row r="11" spans="1:9">
      <c r="A11" s="110">
        <v>9</v>
      </c>
      <c r="B11" s="113" t="s">
        <v>88</v>
      </c>
      <c r="C11" s="114">
        <v>11.030072723243912</v>
      </c>
      <c r="D11" s="113" t="s">
        <v>73</v>
      </c>
      <c r="E11" s="114">
        <v>28.856105481974602</v>
      </c>
      <c r="F11" s="113" t="s">
        <v>102</v>
      </c>
      <c r="G11" s="114">
        <v>28.742794246590677</v>
      </c>
      <c r="H11" s="113" t="s">
        <v>89</v>
      </c>
      <c r="I11" s="114">
        <v>66.641909999804</v>
      </c>
    </row>
    <row r="12" spans="1:9">
      <c r="A12" s="110">
        <v>10</v>
      </c>
      <c r="B12" s="113" t="s">
        <v>86</v>
      </c>
      <c r="C12" s="114">
        <v>10.840121769767872</v>
      </c>
      <c r="D12" s="113" t="s">
        <v>102</v>
      </c>
      <c r="E12" s="114">
        <v>28.610817324135606</v>
      </c>
      <c r="F12" s="113" t="s">
        <v>64</v>
      </c>
      <c r="G12" s="114">
        <v>28.299299732448958</v>
      </c>
      <c r="H12" s="113" t="s">
        <v>78</v>
      </c>
      <c r="I12" s="114">
        <v>66.459297617896908</v>
      </c>
    </row>
    <row r="13" spans="1:9">
      <c r="A13" s="110">
        <v>11</v>
      </c>
      <c r="B13" s="113" t="s">
        <v>101</v>
      </c>
      <c r="C13" s="114">
        <v>10.637671253809886</v>
      </c>
      <c r="D13" s="113" t="s">
        <v>101</v>
      </c>
      <c r="E13" s="114">
        <v>28.567816647634608</v>
      </c>
      <c r="F13" s="113" t="s">
        <v>73</v>
      </c>
      <c r="G13" s="114">
        <v>28.267350981538087</v>
      </c>
      <c r="H13" s="113" t="s">
        <v>88</v>
      </c>
      <c r="I13" s="114">
        <v>66.367013092925163</v>
      </c>
    </row>
    <row r="14" spans="1:9">
      <c r="A14" s="110">
        <v>12</v>
      </c>
      <c r="B14" s="113" t="s">
        <v>54</v>
      </c>
      <c r="C14" s="114">
        <v>10.543383870738131</v>
      </c>
      <c r="D14" s="113" t="s">
        <v>94</v>
      </c>
      <c r="E14" s="114">
        <v>28.498874497435096</v>
      </c>
      <c r="F14" s="113" t="s">
        <v>89</v>
      </c>
      <c r="G14" s="114">
        <v>27.867513337610127</v>
      </c>
      <c r="H14" s="113" t="s">
        <v>68</v>
      </c>
      <c r="I14" s="114">
        <v>65.946344832477465</v>
      </c>
    </row>
    <row r="15" spans="1:9">
      <c r="A15" s="110">
        <v>13</v>
      </c>
      <c r="B15" s="113" t="s">
        <v>89</v>
      </c>
      <c r="C15" s="114">
        <v>10.54167834309032</v>
      </c>
      <c r="D15" s="113" t="s">
        <v>90</v>
      </c>
      <c r="E15" s="114">
        <v>28.320698514619203</v>
      </c>
      <c r="F15" s="113" t="s">
        <v>75</v>
      </c>
      <c r="G15" s="114">
        <v>27.853136997045517</v>
      </c>
      <c r="H15" s="113" t="s">
        <v>56</v>
      </c>
      <c r="I15" s="114">
        <v>65.901383229484537</v>
      </c>
    </row>
    <row r="16" spans="1:9">
      <c r="A16" s="110">
        <v>14</v>
      </c>
      <c r="B16" s="113" t="s">
        <v>102</v>
      </c>
      <c r="C16" s="114">
        <v>10.458226362186963</v>
      </c>
      <c r="D16" s="113" t="s">
        <v>54</v>
      </c>
      <c r="E16" s="114">
        <v>28.315752010819274</v>
      </c>
      <c r="F16" s="113" t="s">
        <v>101</v>
      </c>
      <c r="G16" s="114">
        <v>27.736462926380657</v>
      </c>
      <c r="H16" s="113" t="s">
        <v>80</v>
      </c>
      <c r="I16" s="114">
        <v>64.957264012329375</v>
      </c>
    </row>
    <row r="17" spans="1:9">
      <c r="A17" s="110">
        <v>15</v>
      </c>
      <c r="B17" s="113" t="s">
        <v>81</v>
      </c>
      <c r="C17" s="114">
        <v>10.393739722740758</v>
      </c>
      <c r="D17" s="113" t="s">
        <v>89</v>
      </c>
      <c r="E17" s="114">
        <v>28.232718319103544</v>
      </c>
      <c r="F17" s="113" t="s">
        <v>67</v>
      </c>
      <c r="G17" s="114">
        <v>27.684487216541555</v>
      </c>
      <c r="H17" s="113" t="s">
        <v>54</v>
      </c>
      <c r="I17" s="114">
        <v>64.941276959214179</v>
      </c>
    </row>
    <row r="18" spans="1:9">
      <c r="A18" s="110">
        <v>16</v>
      </c>
      <c r="B18" s="113" t="s">
        <v>93</v>
      </c>
      <c r="C18" s="114">
        <v>10.378423328273254</v>
      </c>
      <c r="D18" s="113" t="s">
        <v>103</v>
      </c>
      <c r="E18" s="114">
        <v>27.704552528441397</v>
      </c>
      <c r="F18" s="113" t="s">
        <v>63</v>
      </c>
      <c r="G18" s="114">
        <v>27.597011609825678</v>
      </c>
      <c r="H18" s="113" t="s">
        <v>97</v>
      </c>
      <c r="I18" s="114">
        <v>64.905618975291731</v>
      </c>
    </row>
    <row r="19" spans="1:9">
      <c r="A19" s="110">
        <v>17</v>
      </c>
      <c r="B19" s="113" t="s">
        <v>90</v>
      </c>
      <c r="C19" s="114">
        <v>10.352071601484472</v>
      </c>
      <c r="D19" s="113" t="s">
        <v>86</v>
      </c>
      <c r="E19" s="114">
        <v>27.665520139153539</v>
      </c>
      <c r="F19" s="113" t="s">
        <v>69</v>
      </c>
      <c r="G19" s="114">
        <v>27.328705452616354</v>
      </c>
      <c r="H19" s="113" t="s">
        <v>64</v>
      </c>
      <c r="I19" s="115">
        <v>64.457444851557284</v>
      </c>
    </row>
    <row r="20" spans="1:9">
      <c r="A20" s="110">
        <v>18</v>
      </c>
      <c r="B20" s="113" t="s">
        <v>80</v>
      </c>
      <c r="C20" s="114">
        <v>10.346907210226124</v>
      </c>
      <c r="D20" s="113" t="s">
        <v>81</v>
      </c>
      <c r="E20" s="114">
        <v>27.603796660951392</v>
      </c>
      <c r="F20" s="113" t="s">
        <v>82</v>
      </c>
      <c r="G20" s="114">
        <v>27.248594664087371</v>
      </c>
      <c r="H20" s="113" t="s">
        <v>93</v>
      </c>
      <c r="I20" s="114">
        <v>64.418578401675134</v>
      </c>
    </row>
    <row r="21" spans="1:9">
      <c r="A21" s="110">
        <v>19</v>
      </c>
      <c r="B21" s="113" t="s">
        <v>73</v>
      </c>
      <c r="C21" s="114">
        <v>10.273140721464767</v>
      </c>
      <c r="D21" s="113" t="s">
        <v>79</v>
      </c>
      <c r="E21" s="114">
        <v>27.084313586469605</v>
      </c>
      <c r="F21" s="113" t="s">
        <v>79</v>
      </c>
      <c r="G21" s="114">
        <v>27.045130317268999</v>
      </c>
      <c r="H21" s="113" t="s">
        <v>79</v>
      </c>
      <c r="I21" s="114">
        <v>64.186545663145267</v>
      </c>
    </row>
    <row r="22" spans="1:9">
      <c r="A22" s="110">
        <v>20</v>
      </c>
      <c r="B22" s="113" t="s">
        <v>94</v>
      </c>
      <c r="C22" s="114">
        <v>10.147934391199701</v>
      </c>
      <c r="D22" s="113" t="s">
        <v>76</v>
      </c>
      <c r="E22" s="114">
        <v>26.955566094079526</v>
      </c>
      <c r="F22" s="113" t="s">
        <v>104</v>
      </c>
      <c r="G22" s="114">
        <v>27.012945374277898</v>
      </c>
      <c r="H22" s="113" t="s">
        <v>69</v>
      </c>
      <c r="I22" s="114">
        <v>63.9693214207457</v>
      </c>
    </row>
    <row r="23" spans="1:9">
      <c r="A23" s="110">
        <v>21</v>
      </c>
      <c r="B23" s="113" t="s">
        <v>87</v>
      </c>
      <c r="C23" s="114">
        <v>10.133693176557049</v>
      </c>
      <c r="D23" s="113" t="s">
        <v>104</v>
      </c>
      <c r="E23" s="114">
        <v>26.950703796971471</v>
      </c>
      <c r="F23" s="113" t="s">
        <v>98</v>
      </c>
      <c r="G23" s="114">
        <v>26.86993632323319</v>
      </c>
      <c r="H23" s="113" t="s">
        <v>90</v>
      </c>
      <c r="I23" s="114">
        <v>63.863509055752232</v>
      </c>
    </row>
    <row r="24" spans="1:9">
      <c r="A24" s="110">
        <v>22</v>
      </c>
      <c r="B24" s="113" t="s">
        <v>79</v>
      </c>
      <c r="C24" s="114">
        <v>10.05710175940667</v>
      </c>
      <c r="D24" s="113" t="s">
        <v>87</v>
      </c>
      <c r="E24" s="114">
        <v>26.851214415981257</v>
      </c>
      <c r="F24" s="113" t="s">
        <v>55</v>
      </c>
      <c r="G24" s="114">
        <v>26.826344848440904</v>
      </c>
      <c r="H24" s="113" t="s">
        <v>104</v>
      </c>
      <c r="I24" s="114">
        <v>63.829342467475257</v>
      </c>
    </row>
    <row r="25" spans="1:9">
      <c r="A25" s="110">
        <v>23</v>
      </c>
      <c r="B25" s="113" t="s">
        <v>78</v>
      </c>
      <c r="C25" s="114">
        <v>10.028982016571565</v>
      </c>
      <c r="D25" s="113" t="s">
        <v>69</v>
      </c>
      <c r="E25" s="114">
        <v>26.812815548509068</v>
      </c>
      <c r="F25" s="113" t="s">
        <v>65</v>
      </c>
      <c r="G25" s="114">
        <v>26.389037179395924</v>
      </c>
      <c r="H25" s="113" t="s">
        <v>85</v>
      </c>
      <c r="I25" s="114">
        <v>63.501901331482792</v>
      </c>
    </row>
    <row r="26" spans="1:9">
      <c r="A26" s="110">
        <v>24</v>
      </c>
      <c r="B26" s="113" t="s">
        <v>76</v>
      </c>
      <c r="C26" s="114">
        <v>10.026182657078408</v>
      </c>
      <c r="D26" s="113" t="s">
        <v>71</v>
      </c>
      <c r="E26" s="114">
        <v>26.695037147739942</v>
      </c>
      <c r="F26" s="113" t="s">
        <v>92</v>
      </c>
      <c r="G26" s="114">
        <v>26.273344904537566</v>
      </c>
      <c r="H26" s="113" t="s">
        <v>81</v>
      </c>
      <c r="I26" s="114">
        <v>63.166478433116623</v>
      </c>
    </row>
    <row r="27" spans="1:9">
      <c r="A27" s="110">
        <v>25</v>
      </c>
      <c r="B27" s="113" t="s">
        <v>100</v>
      </c>
      <c r="C27" s="114">
        <v>9.897470117426268</v>
      </c>
      <c r="D27" s="113" t="s">
        <v>115</v>
      </c>
      <c r="E27" s="114">
        <v>26.687003105746133</v>
      </c>
      <c r="F27" s="113" t="s">
        <v>54</v>
      </c>
      <c r="G27" s="114">
        <v>26.082141077656772</v>
      </c>
      <c r="H27" s="113" t="s">
        <v>87</v>
      </c>
      <c r="I27" s="114">
        <v>63.019703905243233</v>
      </c>
    </row>
    <row r="28" spans="1:9">
      <c r="A28" s="110">
        <v>26</v>
      </c>
      <c r="B28" s="113" t="s">
        <v>62</v>
      </c>
      <c r="C28" s="114">
        <v>9.8900258477980962</v>
      </c>
      <c r="D28" s="113" t="s">
        <v>55</v>
      </c>
      <c r="E28" s="114">
        <v>26.607109835589199</v>
      </c>
      <c r="F28" s="113" t="s">
        <v>62</v>
      </c>
      <c r="G28" s="114">
        <v>26.055984200896443</v>
      </c>
      <c r="H28" s="113" t="s">
        <v>66</v>
      </c>
      <c r="I28" s="114">
        <v>62.892651184563434</v>
      </c>
    </row>
    <row r="29" spans="1:9">
      <c r="A29" s="110">
        <v>27</v>
      </c>
      <c r="B29" s="113" t="s">
        <v>104</v>
      </c>
      <c r="C29" s="114">
        <v>9.8656932962258814</v>
      </c>
      <c r="D29" s="113" t="s">
        <v>62</v>
      </c>
      <c r="E29" s="114">
        <v>26.594625206927596</v>
      </c>
      <c r="F29" s="113" t="s">
        <v>87</v>
      </c>
      <c r="G29" s="114">
        <v>26.034796312704934</v>
      </c>
      <c r="H29" s="113" t="s">
        <v>55</v>
      </c>
      <c r="I29" s="114">
        <v>62.873066271869405</v>
      </c>
    </row>
    <row r="30" spans="1:9">
      <c r="A30" s="110">
        <v>28</v>
      </c>
      <c r="B30" s="113" t="s">
        <v>57</v>
      </c>
      <c r="C30" s="114">
        <v>9.8648943945867327</v>
      </c>
      <c r="D30" s="113" t="s">
        <v>64</v>
      </c>
      <c r="E30" s="114">
        <v>26.546306885691486</v>
      </c>
      <c r="F30" s="113" t="s">
        <v>71</v>
      </c>
      <c r="G30" s="114">
        <v>25.714251017407108</v>
      </c>
      <c r="H30" s="113" t="s">
        <v>82</v>
      </c>
      <c r="I30" s="114">
        <v>62.82367181577866</v>
      </c>
    </row>
    <row r="31" spans="1:9">
      <c r="A31" s="110">
        <v>29</v>
      </c>
      <c r="B31" s="113" t="s">
        <v>69</v>
      </c>
      <c r="C31" s="114">
        <v>9.8278004196202708</v>
      </c>
      <c r="D31" s="113" t="s">
        <v>100</v>
      </c>
      <c r="E31" s="114">
        <v>26.384930711465977</v>
      </c>
      <c r="F31" s="113" t="s">
        <v>77</v>
      </c>
      <c r="G31" s="114">
        <v>25.707633793745703</v>
      </c>
      <c r="H31" s="113" t="s">
        <v>86</v>
      </c>
      <c r="I31" s="114">
        <v>62.732552221659063</v>
      </c>
    </row>
    <row r="32" spans="1:9">
      <c r="A32" s="110">
        <v>30</v>
      </c>
      <c r="B32" s="113" t="s">
        <v>115</v>
      </c>
      <c r="C32" s="114">
        <v>9.7123541354668159</v>
      </c>
      <c r="D32" s="113" t="s">
        <v>78</v>
      </c>
      <c r="E32" s="114">
        <v>26.240371679705142</v>
      </c>
      <c r="F32" s="113" t="s">
        <v>88</v>
      </c>
      <c r="G32" s="114">
        <v>25.674320482552478</v>
      </c>
      <c r="H32" s="113" t="s">
        <v>62</v>
      </c>
      <c r="I32" s="114">
        <v>62.540635255622135</v>
      </c>
    </row>
    <row r="33" spans="1:9">
      <c r="A33" s="110">
        <v>31</v>
      </c>
      <c r="B33" s="113" t="s">
        <v>84</v>
      </c>
      <c r="C33" s="114">
        <v>9.6417105263157907</v>
      </c>
      <c r="D33" s="113" t="s">
        <v>82</v>
      </c>
      <c r="E33" s="114">
        <v>26.205375661154285</v>
      </c>
      <c r="F33" s="113" t="s">
        <v>80</v>
      </c>
      <c r="G33" s="114">
        <v>25.512185090883765</v>
      </c>
      <c r="H33" s="113" t="s">
        <v>61</v>
      </c>
      <c r="I33" s="114">
        <v>62.056837215720172</v>
      </c>
    </row>
    <row r="34" spans="1:9">
      <c r="A34" s="110">
        <v>32</v>
      </c>
      <c r="B34" s="113" t="s">
        <v>71</v>
      </c>
      <c r="C34" s="114">
        <v>9.6159717933302513</v>
      </c>
      <c r="D34" s="113" t="s">
        <v>70</v>
      </c>
      <c r="E34" s="114">
        <v>26.098972369981112</v>
      </c>
      <c r="F34" s="113" t="s">
        <v>68</v>
      </c>
      <c r="G34" s="114">
        <v>25.44892762276908</v>
      </c>
      <c r="H34" s="113" t="s">
        <v>71</v>
      </c>
      <c r="I34" s="114">
        <v>62.025259958477299</v>
      </c>
    </row>
    <row r="35" spans="1:9">
      <c r="A35" s="110">
        <v>33</v>
      </c>
      <c r="B35" s="113" t="s">
        <v>64</v>
      </c>
      <c r="C35" s="114">
        <v>9.6118382334168437</v>
      </c>
      <c r="D35" s="113" t="s">
        <v>74</v>
      </c>
      <c r="E35" s="114">
        <v>25.985984722245252</v>
      </c>
      <c r="F35" s="113" t="s">
        <v>83</v>
      </c>
      <c r="G35" s="114">
        <v>25.303457570947135</v>
      </c>
      <c r="H35" s="113" t="s">
        <v>70</v>
      </c>
      <c r="I35" s="114">
        <v>61.957964293448079</v>
      </c>
    </row>
    <row r="36" spans="1:9">
      <c r="A36" s="110">
        <v>34</v>
      </c>
      <c r="B36" s="113" t="s">
        <v>58</v>
      </c>
      <c r="C36" s="114">
        <v>9.6009393899819404</v>
      </c>
      <c r="D36" s="113" t="s">
        <v>99</v>
      </c>
      <c r="E36" s="114">
        <v>25.9041065643069</v>
      </c>
      <c r="F36" s="113" t="s">
        <v>74</v>
      </c>
      <c r="G36" s="114">
        <v>25.295955455246883</v>
      </c>
      <c r="H36" s="113" t="s">
        <v>67</v>
      </c>
      <c r="I36" s="114">
        <v>61.805697680776774</v>
      </c>
    </row>
    <row r="37" spans="1:9">
      <c r="A37" s="110">
        <v>35</v>
      </c>
      <c r="B37" s="113" t="s">
        <v>55</v>
      </c>
      <c r="C37" s="114">
        <v>9.4396115878393001</v>
      </c>
      <c r="D37" s="113" t="s">
        <v>84</v>
      </c>
      <c r="E37" s="114">
        <v>25.818973684210526</v>
      </c>
      <c r="F37" s="113" t="s">
        <v>72</v>
      </c>
      <c r="G37" s="114">
        <v>25.231520176523688</v>
      </c>
      <c r="H37" s="113" t="s">
        <v>76</v>
      </c>
      <c r="I37" s="114">
        <v>61.748664835553171</v>
      </c>
    </row>
    <row r="38" spans="1:9">
      <c r="A38" s="110">
        <v>36</v>
      </c>
      <c r="B38" s="113" t="s">
        <v>97</v>
      </c>
      <c r="C38" s="114">
        <v>9.4273023535684111</v>
      </c>
      <c r="D38" s="113" t="s">
        <v>97</v>
      </c>
      <c r="E38" s="114">
        <v>25.627478241192332</v>
      </c>
      <c r="F38" s="113" t="s">
        <v>90</v>
      </c>
      <c r="G38" s="114">
        <v>25.190738939648554</v>
      </c>
      <c r="H38" s="113" t="s">
        <v>115</v>
      </c>
      <c r="I38" s="114">
        <v>60.840750103022323</v>
      </c>
    </row>
    <row r="39" spans="1:9">
      <c r="A39" s="110">
        <v>37</v>
      </c>
      <c r="B39" s="113" t="s">
        <v>99</v>
      </c>
      <c r="C39" s="114">
        <v>9.408921049825663</v>
      </c>
      <c r="D39" s="113" t="s">
        <v>57</v>
      </c>
      <c r="E39" s="114">
        <v>25.567974234023016</v>
      </c>
      <c r="F39" s="113" t="s">
        <v>81</v>
      </c>
      <c r="G39" s="114">
        <v>25.168942049424476</v>
      </c>
      <c r="H39" s="113" t="s">
        <v>74</v>
      </c>
      <c r="I39" s="114">
        <v>60.585004733397128</v>
      </c>
    </row>
    <row r="40" spans="1:9">
      <c r="A40" s="110">
        <v>38</v>
      </c>
      <c r="B40" s="113" t="s">
        <v>82</v>
      </c>
      <c r="C40" s="114">
        <v>9.3697014905370057</v>
      </c>
      <c r="D40" s="113" t="s">
        <v>58</v>
      </c>
      <c r="E40" s="114">
        <v>25.471871589682621</v>
      </c>
      <c r="F40" s="113" t="s">
        <v>76</v>
      </c>
      <c r="G40" s="114">
        <v>24.766916084395234</v>
      </c>
      <c r="H40" s="113" t="s">
        <v>94</v>
      </c>
      <c r="I40" s="114">
        <v>60.282553626773904</v>
      </c>
    </row>
    <row r="41" spans="1:9">
      <c r="A41" s="110">
        <v>39</v>
      </c>
      <c r="B41" s="113" t="s">
        <v>74</v>
      </c>
      <c r="C41" s="114">
        <v>9.3030645559049958</v>
      </c>
      <c r="D41" s="113" t="s">
        <v>98</v>
      </c>
      <c r="E41" s="114">
        <v>25.000802873215616</v>
      </c>
      <c r="F41" s="113" t="s">
        <v>115</v>
      </c>
      <c r="G41" s="114">
        <v>24.441392861809376</v>
      </c>
      <c r="H41" s="113" t="s">
        <v>98</v>
      </c>
      <c r="I41" s="114">
        <v>60.047601460872428</v>
      </c>
    </row>
    <row r="42" spans="1:9">
      <c r="A42" s="110">
        <v>40</v>
      </c>
      <c r="B42" s="113" t="s">
        <v>72</v>
      </c>
      <c r="C42" s="114">
        <v>9.2909362213708135</v>
      </c>
      <c r="D42" s="113" t="s">
        <v>67</v>
      </c>
      <c r="E42" s="114">
        <v>24.904934500886601</v>
      </c>
      <c r="F42" s="113" t="s">
        <v>70</v>
      </c>
      <c r="G42" s="114">
        <v>24.272050736150149</v>
      </c>
      <c r="H42" s="113" t="s">
        <v>59</v>
      </c>
      <c r="I42" s="114">
        <v>59.9272238648282</v>
      </c>
    </row>
    <row r="43" spans="1:9">
      <c r="A43" s="110">
        <v>41</v>
      </c>
      <c r="B43" s="113" t="s">
        <v>96</v>
      </c>
      <c r="C43" s="114">
        <v>9.2713064029348669</v>
      </c>
      <c r="D43" s="113" t="s">
        <v>66</v>
      </c>
      <c r="E43" s="114">
        <v>24.877275933413344</v>
      </c>
      <c r="F43" s="113" t="s">
        <v>86</v>
      </c>
      <c r="G43" s="114">
        <v>24.226910312737644</v>
      </c>
      <c r="H43" s="113" t="s">
        <v>57</v>
      </c>
      <c r="I43" s="114">
        <v>59.438672862729653</v>
      </c>
    </row>
    <row r="44" spans="1:9">
      <c r="A44" s="110">
        <v>42</v>
      </c>
      <c r="B44" s="113" t="s">
        <v>67</v>
      </c>
      <c r="C44" s="114">
        <v>9.2162759633486182</v>
      </c>
      <c r="D44" s="113" t="s">
        <v>93</v>
      </c>
      <c r="E44" s="114">
        <v>24.83604650359235</v>
      </c>
      <c r="F44" s="113" t="s">
        <v>57</v>
      </c>
      <c r="G44" s="114">
        <v>24.0058042341199</v>
      </c>
      <c r="H44" s="113" t="s">
        <v>84</v>
      </c>
      <c r="I44" s="114">
        <v>59.267815789473687</v>
      </c>
    </row>
    <row r="45" spans="1:9">
      <c r="A45" s="110">
        <v>43</v>
      </c>
      <c r="B45" s="113" t="s">
        <v>95</v>
      </c>
      <c r="C45" s="114">
        <v>9.0556551665202338</v>
      </c>
      <c r="D45" s="113" t="s">
        <v>56</v>
      </c>
      <c r="E45" s="114">
        <v>24.780638441719809</v>
      </c>
      <c r="F45" s="113" t="s">
        <v>58</v>
      </c>
      <c r="G45" s="114">
        <v>23.856797817997318</v>
      </c>
      <c r="H45" s="113" t="s">
        <v>58</v>
      </c>
      <c r="I45" s="114">
        <v>58.929608797661878</v>
      </c>
    </row>
    <row r="46" spans="1:9">
      <c r="A46" s="110">
        <v>44</v>
      </c>
      <c r="B46" s="113" t="s">
        <v>66</v>
      </c>
      <c r="C46" s="114">
        <v>9.0166492077999472</v>
      </c>
      <c r="D46" s="113" t="s">
        <v>95</v>
      </c>
      <c r="E46" s="114">
        <v>24.378907909128277</v>
      </c>
      <c r="F46" s="113" t="s">
        <v>84</v>
      </c>
      <c r="G46" s="114">
        <v>23.80713157894737</v>
      </c>
      <c r="H46" s="113" t="s">
        <v>72</v>
      </c>
      <c r="I46" s="114">
        <v>58.380753913619152</v>
      </c>
    </row>
    <row r="47" spans="1:9">
      <c r="A47" s="110">
        <v>45</v>
      </c>
      <c r="B47" s="113" t="s">
        <v>56</v>
      </c>
      <c r="C47" s="114">
        <v>8.9977524804940892</v>
      </c>
      <c r="D47" s="113" t="s">
        <v>72</v>
      </c>
      <c r="E47" s="114">
        <v>23.858297515724651</v>
      </c>
      <c r="F47" s="113" t="s">
        <v>100</v>
      </c>
      <c r="G47" s="114">
        <v>22.046866146661433</v>
      </c>
      <c r="H47" s="113" t="s">
        <v>75</v>
      </c>
      <c r="I47" s="114">
        <v>58.373679772133535</v>
      </c>
    </row>
    <row r="48" spans="1:9">
      <c r="A48" s="110">
        <v>46</v>
      </c>
      <c r="B48" s="113" t="s">
        <v>83</v>
      </c>
      <c r="C48" s="114">
        <v>8.2302445303914062</v>
      </c>
      <c r="D48" s="113" t="s">
        <v>83</v>
      </c>
      <c r="E48" s="114">
        <v>23.038307516910109</v>
      </c>
      <c r="F48" s="113" t="s">
        <v>94</v>
      </c>
      <c r="G48" s="114">
        <v>21.635744738139113</v>
      </c>
      <c r="H48" s="113" t="s">
        <v>100</v>
      </c>
      <c r="I48" s="114">
        <v>58.329266975553679</v>
      </c>
    </row>
    <row r="49" spans="1:9">
      <c r="A49" s="110">
        <v>47</v>
      </c>
      <c r="B49" s="113" t="s">
        <v>98</v>
      </c>
      <c r="C49" s="114">
        <v>8.1768622644236171</v>
      </c>
      <c r="D49" s="113" t="s">
        <v>85</v>
      </c>
      <c r="E49" s="114">
        <v>23.02550978570703</v>
      </c>
      <c r="F49" s="113" t="s">
        <v>99</v>
      </c>
      <c r="G49" s="114">
        <v>21.60598150886063</v>
      </c>
      <c r="H49" s="113" t="s">
        <v>65</v>
      </c>
      <c r="I49" s="114">
        <v>57.134404583956155</v>
      </c>
    </row>
    <row r="50" spans="1:9">
      <c r="A50" s="110">
        <v>48</v>
      </c>
      <c r="B50" s="113" t="s">
        <v>65</v>
      </c>
      <c r="C50" s="114">
        <v>8.1205364557382484</v>
      </c>
      <c r="D50" s="113" t="s">
        <v>75</v>
      </c>
      <c r="E50" s="114">
        <v>22.915440547728707</v>
      </c>
      <c r="F50" s="113" t="s">
        <v>61</v>
      </c>
      <c r="G50" s="114">
        <v>19.882874261165149</v>
      </c>
      <c r="H50" s="113" t="s">
        <v>99</v>
      </c>
      <c r="I50" s="114">
        <v>56.919009122993195</v>
      </c>
    </row>
    <row r="51" spans="1:9">
      <c r="A51" s="110">
        <v>49</v>
      </c>
      <c r="B51" s="113" t="s">
        <v>85</v>
      </c>
      <c r="C51" s="114">
        <v>7.8944115418837555</v>
      </c>
      <c r="D51" s="113" t="s">
        <v>65</v>
      </c>
      <c r="E51" s="114">
        <v>22.62483094882198</v>
      </c>
      <c r="F51" s="111" t="s">
        <v>60</v>
      </c>
      <c r="G51" s="112">
        <v>18.241951073135887</v>
      </c>
      <c r="H51" s="113" t="s">
        <v>103</v>
      </c>
      <c r="I51" s="114">
        <v>56.640983131019915</v>
      </c>
    </row>
    <row r="52" spans="1:9">
      <c r="A52" s="110">
        <v>50</v>
      </c>
      <c r="B52" s="113" t="s">
        <v>59</v>
      </c>
      <c r="C52" s="114">
        <v>7.7020127550562494</v>
      </c>
      <c r="D52" s="113" t="s">
        <v>59</v>
      </c>
      <c r="E52" s="114">
        <v>22.25595761649182</v>
      </c>
      <c r="F52" s="113" t="s">
        <v>103</v>
      </c>
      <c r="G52" s="114">
        <v>17.485130863225116</v>
      </c>
      <c r="H52" s="113" t="s">
        <v>83</v>
      </c>
      <c r="I52" s="114">
        <v>56.572009618248643</v>
      </c>
    </row>
    <row r="53" spans="1:9">
      <c r="A53" s="116">
        <v>51</v>
      </c>
      <c r="B53" s="117" t="s">
        <v>75</v>
      </c>
      <c r="C53" s="118">
        <v>7.6051022273593087</v>
      </c>
      <c r="D53" s="117" t="s">
        <v>96</v>
      </c>
      <c r="E53" s="118">
        <v>16.357726054357627</v>
      </c>
      <c r="F53" s="117" t="s">
        <v>96</v>
      </c>
      <c r="G53" s="118">
        <v>17.238227386329481</v>
      </c>
      <c r="H53" s="117" t="s">
        <v>96</v>
      </c>
      <c r="I53" s="118">
        <v>42.86725984362198</v>
      </c>
    </row>
    <row r="54" spans="1:9">
      <c r="A54" s="119"/>
      <c r="B54" s="119"/>
      <c r="C54" s="119"/>
      <c r="D54" s="119"/>
      <c r="E54" s="119"/>
      <c r="F54" s="119"/>
      <c r="G54" s="119"/>
      <c r="H54" s="119"/>
      <c r="I54" s="119"/>
    </row>
    <row r="55" spans="1:9">
      <c r="A55" s="1076" t="s">
        <v>477</v>
      </c>
      <c r="B55" s="1076"/>
      <c r="C55" s="1076"/>
      <c r="D55" s="1076"/>
      <c r="E55" s="1076"/>
      <c r="F55" s="1076"/>
      <c r="G55" s="1076"/>
      <c r="H55" s="1076"/>
      <c r="I55" s="1076"/>
    </row>
  </sheetData>
  <mergeCells count="5">
    <mergeCell ref="B1:C1"/>
    <mergeCell ref="D1:E1"/>
    <mergeCell ref="F1:G1"/>
    <mergeCell ref="H1:I1"/>
    <mergeCell ref="A55:I55"/>
  </mergeCells>
  <printOptions horizontalCentered="1"/>
  <pageMargins left="0.7" right="0.7" top="1" bottom="1" header="0.5" footer="0.5"/>
  <pageSetup scale="92" fitToWidth="0" orientation="portrait" verticalDpi="1200" r:id="rId1"/>
  <headerFooter scaleWithDoc="0">
    <oddHeader xml:space="preserve">&amp;C&amp;"-,Bold"Table 2.7
Dependency Ratios by State: July 1, 2017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3"/>
  <sheetViews>
    <sheetView view="pageLayout" zoomScaleNormal="100" workbookViewId="0"/>
  </sheetViews>
  <sheetFormatPr defaultColWidth="8.85546875" defaultRowHeight="12.75"/>
  <cols>
    <col min="1" max="9" width="6.7109375" customWidth="1"/>
  </cols>
  <sheetData>
    <row r="1" spans="1:9" s="202" customFormat="1">
      <c r="A1" s="287" t="s">
        <v>4</v>
      </c>
      <c r="B1" s="288" t="s">
        <v>60</v>
      </c>
      <c r="C1" s="289" t="s">
        <v>125</v>
      </c>
      <c r="D1" s="287" t="s">
        <v>4</v>
      </c>
      <c r="E1" s="288" t="s">
        <v>60</v>
      </c>
      <c r="F1" s="289" t="s">
        <v>125</v>
      </c>
      <c r="G1" s="287" t="s">
        <v>4</v>
      </c>
      <c r="H1" s="288" t="s">
        <v>60</v>
      </c>
      <c r="I1" s="289" t="s">
        <v>125</v>
      </c>
    </row>
    <row r="2" spans="1:9">
      <c r="A2" s="120">
        <v>1960</v>
      </c>
      <c r="B2" s="276">
        <v>4.3</v>
      </c>
      <c r="C2" s="277">
        <v>3.61</v>
      </c>
      <c r="D2" s="120">
        <v>1980</v>
      </c>
      <c r="E2" s="276">
        <v>3.1438999999999999</v>
      </c>
      <c r="F2" s="277">
        <v>1.8394999999999999</v>
      </c>
      <c r="G2" s="120">
        <v>2000</v>
      </c>
      <c r="H2" s="276">
        <v>2.7614999999999998</v>
      </c>
      <c r="I2" s="277">
        <v>2.13</v>
      </c>
    </row>
    <row r="3" spans="1:9">
      <c r="A3" s="120">
        <v>1961</v>
      </c>
      <c r="B3" s="276">
        <v>4.24</v>
      </c>
      <c r="C3" s="277">
        <v>3.56</v>
      </c>
      <c r="D3" s="120">
        <v>1981</v>
      </c>
      <c r="E3" s="276">
        <v>3.06</v>
      </c>
      <c r="F3" s="277">
        <v>1.8120000000000001</v>
      </c>
      <c r="G3" s="120">
        <v>2001</v>
      </c>
      <c r="H3" s="276">
        <v>2.61</v>
      </c>
      <c r="I3" s="277">
        <v>2.0305</v>
      </c>
    </row>
    <row r="4" spans="1:9">
      <c r="A4" s="120">
        <v>1962</v>
      </c>
      <c r="B4" s="276">
        <v>4.18</v>
      </c>
      <c r="C4" s="277">
        <v>3.42</v>
      </c>
      <c r="D4" s="120">
        <v>1982</v>
      </c>
      <c r="E4" s="276">
        <v>2.99</v>
      </c>
      <c r="F4" s="277">
        <v>1.8274999999999999</v>
      </c>
      <c r="G4" s="120">
        <v>2002</v>
      </c>
      <c r="H4" s="276">
        <v>2.6274999999999999</v>
      </c>
      <c r="I4" s="277">
        <v>2.0205000000000002</v>
      </c>
    </row>
    <row r="5" spans="1:9">
      <c r="A5" s="120">
        <v>1963</v>
      </c>
      <c r="B5" s="276">
        <v>3.87</v>
      </c>
      <c r="C5" s="277">
        <v>3.3</v>
      </c>
      <c r="D5" s="120">
        <v>1983</v>
      </c>
      <c r="E5" s="276">
        <v>2.83</v>
      </c>
      <c r="F5" s="277">
        <v>1.7989999999999999</v>
      </c>
      <c r="G5" s="120">
        <v>2003</v>
      </c>
      <c r="H5" s="276">
        <v>2.6262500000000002</v>
      </c>
      <c r="I5" s="277">
        <v>2.0474999999999999</v>
      </c>
    </row>
    <row r="6" spans="1:9">
      <c r="A6" s="120">
        <v>1964</v>
      </c>
      <c r="B6" s="276">
        <v>3.55</v>
      </c>
      <c r="C6" s="277">
        <v>3.17</v>
      </c>
      <c r="D6" s="120">
        <v>1984</v>
      </c>
      <c r="E6" s="276">
        <v>2.74</v>
      </c>
      <c r="F6" s="277">
        <v>1.8065</v>
      </c>
      <c r="G6" s="120">
        <v>2004</v>
      </c>
      <c r="H6" s="276">
        <v>2.6360000000000001</v>
      </c>
      <c r="I6" s="277">
        <v>2.0514999999999999</v>
      </c>
    </row>
    <row r="7" spans="1:9">
      <c r="A7" s="120">
        <v>1965</v>
      </c>
      <c r="B7" s="276">
        <v>3.24</v>
      </c>
      <c r="C7" s="277">
        <v>2.88</v>
      </c>
      <c r="D7" s="120">
        <v>1985</v>
      </c>
      <c r="E7" s="276">
        <v>2.69</v>
      </c>
      <c r="F7" s="277">
        <v>1.8440000000000001</v>
      </c>
      <c r="G7" s="120">
        <v>2005</v>
      </c>
      <c r="H7" s="276">
        <v>2.6320000000000001</v>
      </c>
      <c r="I7" s="277">
        <v>2.0569999999999999</v>
      </c>
    </row>
    <row r="8" spans="1:9">
      <c r="A8" s="120">
        <v>1966</v>
      </c>
      <c r="B8" s="276">
        <v>3.17</v>
      </c>
      <c r="C8" s="277">
        <v>2.67</v>
      </c>
      <c r="D8" s="120">
        <v>1986</v>
      </c>
      <c r="E8" s="276">
        <v>2.59</v>
      </c>
      <c r="F8" s="277">
        <v>1.8374999999999999</v>
      </c>
      <c r="G8" s="120">
        <v>2006</v>
      </c>
      <c r="H8" s="276">
        <v>2.6665000000000001</v>
      </c>
      <c r="I8" s="277">
        <v>2.1080000000000001</v>
      </c>
    </row>
    <row r="9" spans="1:9">
      <c r="A9" s="120">
        <v>1967</v>
      </c>
      <c r="B9" s="276">
        <v>3.12</v>
      </c>
      <c r="C9" s="277">
        <v>2.5299999999999998</v>
      </c>
      <c r="D9" s="120">
        <v>1987</v>
      </c>
      <c r="E9" s="276">
        <v>2.48</v>
      </c>
      <c r="F9" s="277">
        <v>1.8720000000000001</v>
      </c>
      <c r="G9" s="120">
        <v>2007</v>
      </c>
      <c r="H9" s="276">
        <v>2.6835</v>
      </c>
      <c r="I9" s="277">
        <v>2.12</v>
      </c>
    </row>
    <row r="10" spans="1:9">
      <c r="A10" s="120">
        <v>1968</v>
      </c>
      <c r="B10" s="276">
        <v>3.04</v>
      </c>
      <c r="C10" s="277">
        <v>2.4300000000000002</v>
      </c>
      <c r="D10" s="120">
        <v>1988</v>
      </c>
      <c r="E10" s="276">
        <v>2.52</v>
      </c>
      <c r="F10" s="277">
        <v>1.9339999999999999</v>
      </c>
      <c r="G10" s="120">
        <v>2008</v>
      </c>
      <c r="H10" s="276">
        <v>2.6535000000000002</v>
      </c>
      <c r="I10" s="277">
        <v>2.0720000000000001</v>
      </c>
    </row>
    <row r="11" spans="1:9">
      <c r="A11" s="120">
        <v>1969</v>
      </c>
      <c r="B11" s="276">
        <v>3.09</v>
      </c>
      <c r="C11" s="277">
        <v>2.42</v>
      </c>
      <c r="D11" s="120">
        <v>1989</v>
      </c>
      <c r="E11" s="276">
        <v>2.5499999999999998</v>
      </c>
      <c r="F11" s="277">
        <v>2.0139999999999998</v>
      </c>
      <c r="G11" s="120">
        <v>2009</v>
      </c>
      <c r="H11" s="276">
        <v>2.5369999999999999</v>
      </c>
      <c r="I11" s="277">
        <v>2.0019999999999998</v>
      </c>
    </row>
    <row r="12" spans="1:9">
      <c r="A12" s="120">
        <v>1970</v>
      </c>
      <c r="B12" s="276">
        <v>3.3048999999999999</v>
      </c>
      <c r="C12" s="277">
        <v>2.48</v>
      </c>
      <c r="D12" s="120">
        <v>1990</v>
      </c>
      <c r="E12" s="276">
        <v>2.649</v>
      </c>
      <c r="F12" s="277">
        <v>2.081</v>
      </c>
      <c r="G12" s="120">
        <v>2010</v>
      </c>
      <c r="H12" s="276">
        <v>2.4489999999999998</v>
      </c>
      <c r="I12" s="277">
        <v>1.931</v>
      </c>
    </row>
    <row r="13" spans="1:9">
      <c r="A13" s="120">
        <v>1971</v>
      </c>
      <c r="B13" s="276">
        <v>3.14</v>
      </c>
      <c r="C13" s="277">
        <v>2.2665000000000002</v>
      </c>
      <c r="D13" s="120">
        <v>1991</v>
      </c>
      <c r="E13" s="276">
        <v>2.5325000000000002</v>
      </c>
      <c r="F13" s="277">
        <v>2.0625</v>
      </c>
      <c r="G13" s="120">
        <v>2011</v>
      </c>
      <c r="H13" s="276">
        <v>2.3774999999999999</v>
      </c>
      <c r="I13" s="277">
        <v>1.8945000000000001</v>
      </c>
    </row>
    <row r="14" spans="1:9">
      <c r="A14" s="120">
        <v>1972</v>
      </c>
      <c r="B14" s="276">
        <v>2.88</v>
      </c>
      <c r="C14" s="277">
        <v>2.0099999999999998</v>
      </c>
      <c r="D14" s="120">
        <v>1992</v>
      </c>
      <c r="E14" s="276">
        <v>2.5325000000000002</v>
      </c>
      <c r="F14" s="277">
        <v>2.0459999999999998</v>
      </c>
      <c r="G14" s="120">
        <v>2012</v>
      </c>
      <c r="H14" s="276">
        <v>2.3734999999999999</v>
      </c>
      <c r="I14" s="277">
        <v>1.8805000000000001</v>
      </c>
    </row>
    <row r="15" spans="1:9">
      <c r="A15" s="120">
        <v>1973</v>
      </c>
      <c r="B15" s="276">
        <v>2.84</v>
      </c>
      <c r="C15" s="277">
        <v>1.879</v>
      </c>
      <c r="D15" s="120">
        <v>1993</v>
      </c>
      <c r="E15" s="276">
        <v>2.4485000000000001</v>
      </c>
      <c r="F15" s="277">
        <v>2.0194999999999999</v>
      </c>
      <c r="G15" s="34">
        <v>2013</v>
      </c>
      <c r="H15" s="278">
        <v>2.3395000000000001</v>
      </c>
      <c r="I15" s="279">
        <v>1.8574999999999999</v>
      </c>
    </row>
    <row r="16" spans="1:9">
      <c r="A16" s="120">
        <v>1974</v>
      </c>
      <c r="B16" s="276">
        <v>2.91</v>
      </c>
      <c r="C16" s="277">
        <v>1.835</v>
      </c>
      <c r="D16" s="120">
        <v>1994</v>
      </c>
      <c r="E16" s="276">
        <v>2.444</v>
      </c>
      <c r="F16" s="277">
        <v>2.0015000000000001</v>
      </c>
      <c r="G16" s="34">
        <v>2014</v>
      </c>
      <c r="H16" s="278">
        <v>2.3285</v>
      </c>
      <c r="I16" s="279">
        <v>1.8625</v>
      </c>
    </row>
    <row r="17" spans="1:9">
      <c r="A17" s="120">
        <v>1975</v>
      </c>
      <c r="B17" s="276">
        <v>2.96</v>
      </c>
      <c r="C17" s="277">
        <v>1.774</v>
      </c>
      <c r="D17" s="120">
        <v>1995</v>
      </c>
      <c r="E17" s="276">
        <v>2.452</v>
      </c>
      <c r="F17" s="277">
        <v>1.978</v>
      </c>
      <c r="G17" s="176">
        <v>2015</v>
      </c>
      <c r="H17" s="280">
        <v>2.29</v>
      </c>
      <c r="I17" s="281">
        <v>1.84</v>
      </c>
    </row>
    <row r="18" spans="1:9">
      <c r="A18" s="120">
        <v>1976</v>
      </c>
      <c r="B18" s="276">
        <v>3.19</v>
      </c>
      <c r="C18" s="277">
        <v>1.738</v>
      </c>
      <c r="D18" s="120">
        <v>1996</v>
      </c>
      <c r="E18" s="276">
        <v>2.5289999999999999</v>
      </c>
      <c r="F18" s="277">
        <v>1.976</v>
      </c>
      <c r="G18" s="120">
        <v>2016</v>
      </c>
      <c r="H18" s="276">
        <v>2.2400000000000002</v>
      </c>
      <c r="I18" s="277">
        <v>1.82</v>
      </c>
    </row>
    <row r="19" spans="1:9">
      <c r="A19" s="120">
        <v>1977</v>
      </c>
      <c r="B19" s="276">
        <v>3.3</v>
      </c>
      <c r="C19" s="277">
        <v>1.7895000000000001</v>
      </c>
      <c r="D19" s="120">
        <v>1997</v>
      </c>
      <c r="E19" s="276">
        <v>2.5205000000000002</v>
      </c>
      <c r="F19" s="277">
        <v>1.9710000000000001</v>
      </c>
      <c r="G19" s="120">
        <v>2017</v>
      </c>
      <c r="H19" s="276">
        <v>2.12</v>
      </c>
      <c r="I19" s="277">
        <v>1.7649999999999999</v>
      </c>
    </row>
    <row r="20" spans="1:9">
      <c r="A20" s="120">
        <v>1978</v>
      </c>
      <c r="B20" s="276">
        <v>3.25</v>
      </c>
      <c r="C20" s="277">
        <v>1.76</v>
      </c>
      <c r="D20" s="120">
        <v>1998</v>
      </c>
      <c r="E20" s="276">
        <v>2.5914999999999999</v>
      </c>
      <c r="F20" s="277">
        <v>1.9990000000000001</v>
      </c>
      <c r="G20" s="282"/>
      <c r="H20" s="283"/>
      <c r="I20" s="284"/>
    </row>
    <row r="21" spans="1:9">
      <c r="A21" s="121">
        <v>1979</v>
      </c>
      <c r="B21" s="285">
        <v>3.28</v>
      </c>
      <c r="C21" s="286">
        <v>1.8080000000000001</v>
      </c>
      <c r="D21" s="121">
        <v>1999</v>
      </c>
      <c r="E21" s="285">
        <v>2.6110000000000002</v>
      </c>
      <c r="F21" s="286">
        <v>2.0074999999999998</v>
      </c>
      <c r="G21" s="121"/>
      <c r="H21" s="285"/>
      <c r="I21" s="286"/>
    </row>
    <row r="22" spans="1:9">
      <c r="A22" s="46"/>
      <c r="B22" s="46"/>
      <c r="C22" s="46"/>
      <c r="D22" s="46"/>
      <c r="E22" s="46"/>
      <c r="F22" s="46"/>
      <c r="G22" s="46"/>
      <c r="H22" s="46"/>
      <c r="I22" s="46"/>
    </row>
    <row r="23" spans="1:9">
      <c r="A23" s="1077" t="s">
        <v>124</v>
      </c>
      <c r="B23" s="1077"/>
      <c r="C23" s="1077"/>
      <c r="D23" s="1077"/>
      <c r="E23" s="1077"/>
      <c r="F23" s="1077"/>
      <c r="G23" s="1077"/>
      <c r="H23" s="1077"/>
      <c r="I23" s="1077"/>
    </row>
  </sheetData>
  <mergeCells count="1">
    <mergeCell ref="A23:I23"/>
  </mergeCells>
  <printOptions horizontalCentered="1"/>
  <pageMargins left="0.7" right="0.7" top="1" bottom="1" header="0.5" footer="0.5"/>
  <pageSetup orientation="portrait" verticalDpi="1200" r:id="rId1"/>
  <headerFooter scaleWithDoc="0">
    <oddHeader>&amp;C&amp;"-,Bold"Table 2.8
Total Fertility Rates for Utah and the United States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62"/>
  <sheetViews>
    <sheetView view="pageLayout" zoomScaleNormal="100" workbookViewId="0">
      <selection sqref="A1:A3"/>
    </sheetView>
  </sheetViews>
  <sheetFormatPr defaultColWidth="7.140625" defaultRowHeight="12.75"/>
  <cols>
    <col min="1" max="1" width="4.85546875" style="372" customWidth="1"/>
    <col min="2" max="2" width="16.85546875" style="392" customWidth="1"/>
    <col min="3" max="3" width="4.85546875" style="372" bestFit="1" customWidth="1"/>
    <col min="4" max="4" width="16.85546875" style="392" customWidth="1"/>
    <col min="5" max="5" width="4.85546875" style="372" bestFit="1" customWidth="1"/>
    <col min="6" max="6" width="16.85546875" style="392" bestFit="1" customWidth="1"/>
    <col min="7" max="7" width="4.85546875" style="372" bestFit="1" customWidth="1"/>
    <col min="8" max="8" width="16.85546875" style="392" bestFit="1" customWidth="1"/>
    <col min="9" max="9" width="4.85546875" style="372" bestFit="1" customWidth="1"/>
    <col min="10" max="10" width="16.85546875" style="392" bestFit="1" customWidth="1"/>
    <col min="11" max="11" width="5.42578125" style="372" bestFit="1" customWidth="1"/>
    <col min="12" max="16384" width="7.140625" style="372"/>
  </cols>
  <sheetData>
    <row r="1" spans="1:11" s="361" customFormat="1" ht="12.75" customHeight="1">
      <c r="A1" s="1081" t="s">
        <v>112</v>
      </c>
      <c r="B1" s="1082" t="s">
        <v>129</v>
      </c>
      <c r="C1" s="1083"/>
      <c r="D1" s="1083"/>
      <c r="E1" s="1083"/>
      <c r="F1" s="1083"/>
      <c r="G1" s="1083"/>
      <c r="H1" s="1083"/>
      <c r="I1" s="1083"/>
      <c r="J1" s="1083"/>
      <c r="K1" s="1084"/>
    </row>
    <row r="2" spans="1:11" s="361" customFormat="1" ht="12.75" customHeight="1">
      <c r="A2" s="1081"/>
      <c r="B2" s="1085" t="s">
        <v>12</v>
      </c>
      <c r="C2" s="1086"/>
      <c r="D2" s="1085" t="s">
        <v>1</v>
      </c>
      <c r="E2" s="1086"/>
      <c r="F2" s="1087" t="s">
        <v>0</v>
      </c>
      <c r="G2" s="1087"/>
      <c r="H2" s="1087" t="s">
        <v>128</v>
      </c>
      <c r="I2" s="1087"/>
      <c r="J2" s="1088" t="s">
        <v>127</v>
      </c>
      <c r="K2" s="1087"/>
    </row>
    <row r="3" spans="1:11" s="361" customFormat="1">
      <c r="A3" s="1059"/>
      <c r="B3" s="362" t="s">
        <v>105</v>
      </c>
      <c r="C3" s="363" t="s">
        <v>126</v>
      </c>
      <c r="D3" s="362" t="s">
        <v>105</v>
      </c>
      <c r="E3" s="363" t="s">
        <v>126</v>
      </c>
      <c r="F3" s="364" t="s">
        <v>105</v>
      </c>
      <c r="G3" s="365" t="s">
        <v>126</v>
      </c>
      <c r="H3" s="364" t="s">
        <v>105</v>
      </c>
      <c r="I3" s="365" t="s">
        <v>126</v>
      </c>
      <c r="J3" s="366" t="s">
        <v>105</v>
      </c>
      <c r="K3" s="365" t="s">
        <v>126</v>
      </c>
    </row>
    <row r="4" spans="1:11">
      <c r="A4" s="367"/>
      <c r="B4" s="368" t="s">
        <v>111</v>
      </c>
      <c r="C4" s="369">
        <v>6.1942907283434758</v>
      </c>
      <c r="D4" s="193" t="s">
        <v>111</v>
      </c>
      <c r="E4" s="370">
        <v>11.820984126285516</v>
      </c>
      <c r="F4" s="368" t="s">
        <v>111</v>
      </c>
      <c r="G4" s="369">
        <v>8.6277792774377087</v>
      </c>
      <c r="H4" s="345" t="s">
        <v>111</v>
      </c>
      <c r="I4" s="371">
        <v>3.1932048488478078</v>
      </c>
      <c r="J4" s="193" t="s">
        <v>111</v>
      </c>
      <c r="K4" s="371">
        <v>3.0010858794956672</v>
      </c>
    </row>
    <row r="5" spans="1:11">
      <c r="A5" s="373"/>
      <c r="B5" s="345"/>
      <c r="C5" s="371"/>
      <c r="D5" s="193"/>
      <c r="E5" s="370"/>
      <c r="F5" s="345"/>
      <c r="G5" s="371"/>
      <c r="H5" s="345"/>
      <c r="I5" s="371"/>
      <c r="J5" s="193"/>
      <c r="K5" s="371"/>
    </row>
    <row r="6" spans="1:11">
      <c r="A6" s="374">
        <v>1</v>
      </c>
      <c r="B6" s="345" t="s">
        <v>76</v>
      </c>
      <c r="C6" s="375">
        <v>20.638952839591546</v>
      </c>
      <c r="D6" s="376" t="s">
        <v>60</v>
      </c>
      <c r="E6" s="377">
        <v>16.003261697420413</v>
      </c>
      <c r="F6" s="345" t="s">
        <v>56</v>
      </c>
      <c r="G6" s="375">
        <v>12.449211676897937</v>
      </c>
      <c r="H6" s="378" t="s">
        <v>60</v>
      </c>
      <c r="I6" s="379">
        <v>10.525806632362864</v>
      </c>
      <c r="J6" s="193" t="s">
        <v>76</v>
      </c>
      <c r="K6" s="371">
        <v>16.879544955489589</v>
      </c>
    </row>
    <row r="7" spans="1:11">
      <c r="A7" s="374">
        <v>2</v>
      </c>
      <c r="B7" s="345" t="s">
        <v>92</v>
      </c>
      <c r="C7" s="375">
        <v>20.329894342595345</v>
      </c>
      <c r="D7" s="193" t="s">
        <v>103</v>
      </c>
      <c r="E7" s="380">
        <v>14.477154446448202</v>
      </c>
      <c r="F7" s="345" t="s">
        <v>104</v>
      </c>
      <c r="G7" s="375">
        <v>10.944391938904788</v>
      </c>
      <c r="H7" s="345" t="s">
        <v>103</v>
      </c>
      <c r="I7" s="371">
        <v>8.0624197819694245</v>
      </c>
      <c r="J7" s="193" t="s">
        <v>92</v>
      </c>
      <c r="K7" s="371">
        <v>14.843172348026785</v>
      </c>
    </row>
    <row r="8" spans="1:11">
      <c r="A8" s="374">
        <v>3</v>
      </c>
      <c r="B8" s="378" t="s">
        <v>60</v>
      </c>
      <c r="C8" s="381">
        <v>18.513708723332488</v>
      </c>
      <c r="D8" s="193" t="s">
        <v>70</v>
      </c>
      <c r="E8" s="380">
        <v>14.346119096942887</v>
      </c>
      <c r="F8" s="345" t="s">
        <v>85</v>
      </c>
      <c r="G8" s="375">
        <v>10.532391086181352</v>
      </c>
      <c r="H8" s="345" t="s">
        <v>61</v>
      </c>
      <c r="I8" s="371">
        <v>6.6971492038816542</v>
      </c>
      <c r="J8" s="193" t="s">
        <v>95</v>
      </c>
      <c r="K8" s="371">
        <v>14.583735500715214</v>
      </c>
    </row>
    <row r="9" spans="1:11">
      <c r="A9" s="374">
        <v>4</v>
      </c>
      <c r="B9" s="345" t="s">
        <v>102</v>
      </c>
      <c r="C9" s="375">
        <v>17.266595417524051</v>
      </c>
      <c r="D9" s="193" t="s">
        <v>96</v>
      </c>
      <c r="E9" s="380">
        <v>14.001398995526934</v>
      </c>
      <c r="F9" s="345" t="s">
        <v>80</v>
      </c>
      <c r="G9" s="375">
        <v>10.493637002687162</v>
      </c>
      <c r="H9" s="345" t="s">
        <v>70</v>
      </c>
      <c r="I9" s="371">
        <v>6.1455083738491192</v>
      </c>
      <c r="J9" s="193" t="s">
        <v>102</v>
      </c>
      <c r="K9" s="371">
        <v>13.723124931700818</v>
      </c>
    </row>
    <row r="10" spans="1:11">
      <c r="A10" s="374">
        <v>5</v>
      </c>
      <c r="B10" s="345" t="s">
        <v>95</v>
      </c>
      <c r="C10" s="375">
        <v>15.257448900782963</v>
      </c>
      <c r="D10" s="193" t="s">
        <v>61</v>
      </c>
      <c r="E10" s="380">
        <v>13.729206723236208</v>
      </c>
      <c r="F10" s="345" t="s">
        <v>66</v>
      </c>
      <c r="G10" s="375">
        <v>10.435547492964842</v>
      </c>
      <c r="H10" s="345" t="s">
        <v>96</v>
      </c>
      <c r="I10" s="371">
        <v>5.870631536334546</v>
      </c>
      <c r="J10" s="193" t="s">
        <v>64</v>
      </c>
      <c r="K10" s="371">
        <v>11.135689960541677</v>
      </c>
    </row>
    <row r="11" spans="1:11">
      <c r="A11" s="374">
        <v>6</v>
      </c>
      <c r="B11" s="345" t="s">
        <v>57</v>
      </c>
      <c r="C11" s="375">
        <v>14.726132029875231</v>
      </c>
      <c r="D11" s="193" t="s">
        <v>63</v>
      </c>
      <c r="E11" s="380">
        <v>13.606217185667388</v>
      </c>
      <c r="F11" s="345" t="s">
        <v>101</v>
      </c>
      <c r="G11" s="375">
        <v>10.335356438997199</v>
      </c>
      <c r="H11" s="345" t="s">
        <v>92</v>
      </c>
      <c r="I11" s="371">
        <v>5.4262574889609088</v>
      </c>
      <c r="J11" s="193" t="s">
        <v>57</v>
      </c>
      <c r="K11" s="371">
        <v>10.307583913212351</v>
      </c>
    </row>
    <row r="12" spans="1:11">
      <c r="A12" s="374">
        <v>7</v>
      </c>
      <c r="B12" s="345" t="s">
        <v>99</v>
      </c>
      <c r="C12" s="375">
        <v>14.08517693462545</v>
      </c>
      <c r="D12" s="193" t="s">
        <v>77</v>
      </c>
      <c r="E12" s="380">
        <v>13.465067329235948</v>
      </c>
      <c r="F12" s="345" t="s">
        <v>87</v>
      </c>
      <c r="G12" s="375">
        <v>10.261507265634911</v>
      </c>
      <c r="H12" s="345" t="s">
        <v>77</v>
      </c>
      <c r="I12" s="371">
        <v>5.3727173165112276</v>
      </c>
      <c r="J12" s="193" t="s">
        <v>99</v>
      </c>
      <c r="K12" s="371">
        <v>9.1058046764230198</v>
      </c>
    </row>
    <row r="13" spans="1:11">
      <c r="A13" s="374">
        <v>8</v>
      </c>
      <c r="B13" s="345" t="s">
        <v>61</v>
      </c>
      <c r="C13" s="375">
        <v>13.297006998493035</v>
      </c>
      <c r="D13" s="193" t="s">
        <v>86</v>
      </c>
      <c r="E13" s="380">
        <v>12.933730412710769</v>
      </c>
      <c r="F13" s="345" t="s">
        <v>68</v>
      </c>
      <c r="G13" s="375">
        <v>10.170499988635957</v>
      </c>
      <c r="H13" s="345" t="s">
        <v>63</v>
      </c>
      <c r="I13" s="371">
        <v>5.2975726294359333</v>
      </c>
      <c r="J13" s="193" t="s">
        <v>97</v>
      </c>
      <c r="K13" s="371">
        <v>9.0196227203444028</v>
      </c>
    </row>
    <row r="14" spans="1:11">
      <c r="A14" s="374">
        <v>9</v>
      </c>
      <c r="B14" s="345" t="s">
        <v>64</v>
      </c>
      <c r="C14" s="375">
        <v>12.45043959900037</v>
      </c>
      <c r="D14" s="193" t="s">
        <v>92</v>
      </c>
      <c r="E14" s="380">
        <v>12.906004758844517</v>
      </c>
      <c r="F14" s="345" t="s">
        <v>69</v>
      </c>
      <c r="G14" s="375">
        <v>10.050625662345173</v>
      </c>
      <c r="H14" s="345" t="s">
        <v>100</v>
      </c>
      <c r="I14" s="371">
        <v>4.9766963774966717</v>
      </c>
      <c r="J14" s="193" t="s">
        <v>71</v>
      </c>
      <c r="K14" s="371">
        <v>8.4268645645823028</v>
      </c>
    </row>
    <row r="15" spans="1:11">
      <c r="A15" s="374">
        <v>10</v>
      </c>
      <c r="B15" s="345" t="s">
        <v>71</v>
      </c>
      <c r="C15" s="375">
        <v>10.92453818601539</v>
      </c>
      <c r="D15" s="193" t="s">
        <v>68</v>
      </c>
      <c r="E15" s="380">
        <v>12.894822682221141</v>
      </c>
      <c r="F15" s="345" t="s">
        <v>62</v>
      </c>
      <c r="G15" s="375">
        <v>9.9799655815159873</v>
      </c>
      <c r="H15" s="345" t="s">
        <v>99</v>
      </c>
      <c r="I15" s="371">
        <v>4.9298649706412947</v>
      </c>
      <c r="J15" s="193" t="s">
        <v>67</v>
      </c>
      <c r="K15" s="371">
        <v>8.3950389244486079</v>
      </c>
    </row>
    <row r="16" spans="1:11">
      <c r="A16" s="374">
        <v>11</v>
      </c>
      <c r="B16" s="345" t="s">
        <v>67</v>
      </c>
      <c r="C16" s="375">
        <v>10.583995667664791</v>
      </c>
      <c r="D16" s="193" t="s">
        <v>88</v>
      </c>
      <c r="E16" s="380">
        <v>12.585290012665327</v>
      </c>
      <c r="F16" s="345" t="s">
        <v>86</v>
      </c>
      <c r="G16" s="375">
        <v>9.9146953807585128</v>
      </c>
      <c r="H16" s="345" t="s">
        <v>81</v>
      </c>
      <c r="I16" s="371">
        <v>4.6102925272650408</v>
      </c>
      <c r="J16" s="376" t="s">
        <v>60</v>
      </c>
      <c r="K16" s="379">
        <v>7.9879020909696221</v>
      </c>
    </row>
    <row r="17" spans="1:11">
      <c r="A17" s="374">
        <v>12</v>
      </c>
      <c r="B17" s="345" t="s">
        <v>97</v>
      </c>
      <c r="C17" s="375">
        <v>10.490326355892609</v>
      </c>
      <c r="D17" s="193" t="s">
        <v>101</v>
      </c>
      <c r="E17" s="380">
        <v>12.362340119086122</v>
      </c>
      <c r="F17" s="345" t="s">
        <v>64</v>
      </c>
      <c r="G17" s="375">
        <v>9.8514192388860309</v>
      </c>
      <c r="H17" s="345" t="s">
        <v>57</v>
      </c>
      <c r="I17" s="371">
        <v>4.4017043486932677</v>
      </c>
      <c r="J17" s="193" t="s">
        <v>62</v>
      </c>
      <c r="K17" s="371">
        <v>7.2626621768518929</v>
      </c>
    </row>
    <row r="18" spans="1:11">
      <c r="A18" s="374">
        <v>13</v>
      </c>
      <c r="B18" s="345" t="s">
        <v>63</v>
      </c>
      <c r="C18" s="375">
        <v>10.195263970069284</v>
      </c>
      <c r="D18" s="193" t="s">
        <v>81</v>
      </c>
      <c r="E18" s="380">
        <v>12.275686548053757</v>
      </c>
      <c r="F18" s="345" t="s">
        <v>95</v>
      </c>
      <c r="G18" s="375">
        <v>9.84787233516629</v>
      </c>
      <c r="H18" s="345" t="s">
        <v>94</v>
      </c>
      <c r="I18" s="371">
        <v>4.0856026481271011</v>
      </c>
      <c r="J18" s="193" t="s">
        <v>61</v>
      </c>
      <c r="K18" s="371">
        <v>6.5776919075678304</v>
      </c>
    </row>
    <row r="19" spans="1:11">
      <c r="A19" s="374">
        <v>14</v>
      </c>
      <c r="B19" s="345" t="s">
        <v>94</v>
      </c>
      <c r="C19" s="375">
        <v>10.167906125059895</v>
      </c>
      <c r="D19" s="193" t="s">
        <v>89</v>
      </c>
      <c r="E19" s="380">
        <v>12.196295046400019</v>
      </c>
      <c r="F19" s="345" t="s">
        <v>79</v>
      </c>
      <c r="G19" s="375">
        <v>9.7792704639714181</v>
      </c>
      <c r="H19" s="345" t="s">
        <v>88</v>
      </c>
      <c r="I19" s="371">
        <v>3.9040265576859854</v>
      </c>
      <c r="J19" s="193" t="s">
        <v>78</v>
      </c>
      <c r="K19" s="371">
        <v>6.5009135409698899</v>
      </c>
    </row>
    <row r="20" spans="1:11">
      <c r="A20" s="374">
        <v>15</v>
      </c>
      <c r="B20" s="345" t="s">
        <v>96</v>
      </c>
      <c r="C20" s="375">
        <v>9.6756704950698982</v>
      </c>
      <c r="D20" s="193" t="s">
        <v>94</v>
      </c>
      <c r="E20" s="380">
        <v>12.196232371337818</v>
      </c>
      <c r="F20" s="345" t="s">
        <v>97</v>
      </c>
      <c r="G20" s="375">
        <v>9.673384265757706</v>
      </c>
      <c r="H20" s="345" t="s">
        <v>76</v>
      </c>
      <c r="I20" s="371">
        <v>3.662850600744457</v>
      </c>
      <c r="J20" s="193" t="s">
        <v>94</v>
      </c>
      <c r="K20" s="371">
        <v>6.0862208247163627</v>
      </c>
    </row>
    <row r="21" spans="1:11">
      <c r="A21" s="374">
        <v>16</v>
      </c>
      <c r="B21" s="345" t="s">
        <v>62</v>
      </c>
      <c r="C21" s="375">
        <v>9.0832984885009083</v>
      </c>
      <c r="D21" s="193" t="s">
        <v>93</v>
      </c>
      <c r="E21" s="380">
        <v>12.181275033448237</v>
      </c>
      <c r="F21" s="345" t="s">
        <v>82</v>
      </c>
      <c r="G21" s="375">
        <v>9.5746311828315562</v>
      </c>
      <c r="H21" s="345" t="s">
        <v>58</v>
      </c>
      <c r="I21" s="371">
        <v>3.6212913560305275</v>
      </c>
      <c r="J21" s="193" t="s">
        <v>63</v>
      </c>
      <c r="K21" s="371">
        <v>4.8954128147712268</v>
      </c>
    </row>
    <row r="22" spans="1:11">
      <c r="A22" s="374">
        <v>17</v>
      </c>
      <c r="B22" s="345" t="s">
        <v>78</v>
      </c>
      <c r="C22" s="375">
        <v>8.7123208667884722</v>
      </c>
      <c r="D22" s="193" t="s">
        <v>80</v>
      </c>
      <c r="E22" s="380">
        <v>12.154560604050104</v>
      </c>
      <c r="F22" s="345" t="s">
        <v>65</v>
      </c>
      <c r="G22" s="375">
        <v>9.3007809155166452</v>
      </c>
      <c r="H22" s="345" t="s">
        <v>102</v>
      </c>
      <c r="I22" s="371">
        <v>3.4800410280297727</v>
      </c>
      <c r="J22" s="193" t="s">
        <v>75</v>
      </c>
      <c r="K22" s="371">
        <v>4.8288667793697861</v>
      </c>
    </row>
    <row r="23" spans="1:11">
      <c r="A23" s="374">
        <v>18</v>
      </c>
      <c r="B23" s="345" t="s">
        <v>81</v>
      </c>
      <c r="C23" s="375">
        <v>7.6970595922798255</v>
      </c>
      <c r="D23" s="193" t="s">
        <v>90</v>
      </c>
      <c r="E23" s="380">
        <v>12.144284434644801</v>
      </c>
      <c r="F23" s="345" t="s">
        <v>90</v>
      </c>
      <c r="G23" s="375">
        <v>9.2666544836862901</v>
      </c>
      <c r="H23" s="345" t="s">
        <v>84</v>
      </c>
      <c r="I23" s="371">
        <v>3.2889696707939411</v>
      </c>
      <c r="J23" s="193" t="s">
        <v>83</v>
      </c>
      <c r="K23" s="371">
        <v>3.9603658304029778</v>
      </c>
    </row>
    <row r="24" spans="1:11">
      <c r="A24" s="374">
        <v>19</v>
      </c>
      <c r="B24" s="345" t="s">
        <v>70</v>
      </c>
      <c r="C24" s="375">
        <v>6.4688867139678985</v>
      </c>
      <c r="D24" s="193" t="s">
        <v>57</v>
      </c>
      <c r="E24" s="380">
        <v>12.097434781030682</v>
      </c>
      <c r="F24" s="345" t="s">
        <v>78</v>
      </c>
      <c r="G24" s="375">
        <v>9.1954457678116857</v>
      </c>
      <c r="H24" s="345" t="s">
        <v>93</v>
      </c>
      <c r="I24" s="371">
        <v>3.2804934379585289</v>
      </c>
      <c r="J24" s="193" t="s">
        <v>96</v>
      </c>
      <c r="K24" s="371">
        <v>3.7993170956395113</v>
      </c>
    </row>
    <row r="25" spans="1:11">
      <c r="A25" s="374">
        <v>20</v>
      </c>
      <c r="B25" s="345" t="s">
        <v>58</v>
      </c>
      <c r="C25" s="375">
        <v>6.1801017164803262</v>
      </c>
      <c r="D25" s="193" t="s">
        <v>100</v>
      </c>
      <c r="E25" s="380">
        <v>12.086291580134725</v>
      </c>
      <c r="F25" s="345" t="s">
        <v>89</v>
      </c>
      <c r="G25" s="375">
        <v>9.1441259395960053</v>
      </c>
      <c r="H25" s="345" t="s">
        <v>54</v>
      </c>
      <c r="I25" s="371">
        <v>3.2731865846035735</v>
      </c>
      <c r="J25" s="193" t="s">
        <v>85</v>
      </c>
      <c r="K25" s="371">
        <v>3.7696369545612494</v>
      </c>
    </row>
    <row r="26" spans="1:11">
      <c r="A26" s="374">
        <v>21</v>
      </c>
      <c r="B26" s="345" t="s">
        <v>77</v>
      </c>
      <c r="C26" s="375">
        <v>6.0792707162730588</v>
      </c>
      <c r="D26" s="193" t="s">
        <v>87</v>
      </c>
      <c r="E26" s="380">
        <v>12.060375626129476</v>
      </c>
      <c r="F26" s="345" t="s">
        <v>71</v>
      </c>
      <c r="G26" s="375">
        <v>9.0111462824906248</v>
      </c>
      <c r="H26" s="345" t="s">
        <v>72</v>
      </c>
      <c r="I26" s="371">
        <v>3.1365401536015907</v>
      </c>
      <c r="J26" s="193" t="s">
        <v>81</v>
      </c>
      <c r="K26" s="371">
        <v>3.1284511224013882</v>
      </c>
    </row>
    <row r="27" spans="1:11">
      <c r="A27" s="374">
        <v>22</v>
      </c>
      <c r="B27" s="345" t="s">
        <v>83</v>
      </c>
      <c r="C27" s="375">
        <v>5.6522896727627501</v>
      </c>
      <c r="D27" s="193" t="s">
        <v>76</v>
      </c>
      <c r="E27" s="380">
        <v>12.000405540590101</v>
      </c>
      <c r="F27" s="345" t="s">
        <v>59</v>
      </c>
      <c r="G27" s="375">
        <v>8.933311161282484</v>
      </c>
      <c r="H27" s="345" t="s">
        <v>89</v>
      </c>
      <c r="I27" s="371">
        <v>3.0521691068040129</v>
      </c>
      <c r="J27" s="193" t="s">
        <v>59</v>
      </c>
      <c r="K27" s="371">
        <v>2.8589154029663648</v>
      </c>
    </row>
    <row r="28" spans="1:11">
      <c r="A28" s="374">
        <v>23</v>
      </c>
      <c r="B28" s="345" t="s">
        <v>75</v>
      </c>
      <c r="C28" s="375">
        <v>4.9448955648551021</v>
      </c>
      <c r="D28" s="193" t="s">
        <v>79</v>
      </c>
      <c r="E28" s="380">
        <v>11.852492148794644</v>
      </c>
      <c r="F28" s="345" t="s">
        <v>93</v>
      </c>
      <c r="G28" s="375">
        <v>8.9007815954897076</v>
      </c>
      <c r="H28" s="345" t="s">
        <v>86</v>
      </c>
      <c r="I28" s="371">
        <v>3.0190350319522579</v>
      </c>
      <c r="J28" s="193" t="s">
        <v>58</v>
      </c>
      <c r="K28" s="371">
        <v>2.568467137399213</v>
      </c>
    </row>
    <row r="29" spans="1:11">
      <c r="A29" s="374">
        <v>24</v>
      </c>
      <c r="B29" s="345" t="s">
        <v>90</v>
      </c>
      <c r="C29" s="375">
        <v>4.7627464432188233</v>
      </c>
      <c r="D29" s="193" t="s">
        <v>54</v>
      </c>
      <c r="E29" s="380">
        <v>11.827045028361564</v>
      </c>
      <c r="F29" s="345" t="s">
        <v>75</v>
      </c>
      <c r="G29" s="375">
        <v>8.820404807434711</v>
      </c>
      <c r="H29" s="345" t="s">
        <v>115</v>
      </c>
      <c r="I29" s="371">
        <v>2.9791662847222709</v>
      </c>
      <c r="J29" s="193" t="s">
        <v>90</v>
      </c>
      <c r="K29" s="371">
        <v>1.9146252684999057</v>
      </c>
    </row>
    <row r="30" spans="1:11">
      <c r="A30" s="374">
        <v>25</v>
      </c>
      <c r="B30" s="345" t="s">
        <v>100</v>
      </c>
      <c r="C30" s="375">
        <v>3.9945086651247017</v>
      </c>
      <c r="D30" s="193" t="s">
        <v>62</v>
      </c>
      <c r="E30" s="380">
        <v>11.792440931702842</v>
      </c>
      <c r="F30" s="345" t="s">
        <v>98</v>
      </c>
      <c r="G30" s="375">
        <v>8.7628357479033578</v>
      </c>
      <c r="H30" s="345" t="s">
        <v>90</v>
      </c>
      <c r="I30" s="371">
        <v>2.8776299509585108</v>
      </c>
      <c r="J30" s="193" t="s">
        <v>104</v>
      </c>
      <c r="K30" s="371">
        <v>1.8563983107226054</v>
      </c>
    </row>
    <row r="31" spans="1:11">
      <c r="A31" s="374">
        <v>26</v>
      </c>
      <c r="B31" s="345" t="s">
        <v>89</v>
      </c>
      <c r="C31" s="375">
        <v>3.9709310576143748</v>
      </c>
      <c r="D31" s="193" t="s">
        <v>84</v>
      </c>
      <c r="E31" s="380">
        <v>11.771843121533022</v>
      </c>
      <c r="F31" s="345" t="s">
        <v>73</v>
      </c>
      <c r="G31" s="375">
        <v>8.6888369358170543</v>
      </c>
      <c r="H31" s="345" t="s">
        <v>68</v>
      </c>
      <c r="I31" s="371">
        <v>2.7243226935851825</v>
      </c>
      <c r="J31" s="193" t="s">
        <v>101</v>
      </c>
      <c r="K31" s="371">
        <v>1.573920584654158</v>
      </c>
    </row>
    <row r="32" spans="1:11">
      <c r="A32" s="374">
        <v>27</v>
      </c>
      <c r="B32" s="345" t="s">
        <v>55</v>
      </c>
      <c r="C32" s="375">
        <v>3.7080314285692126</v>
      </c>
      <c r="D32" s="193" t="s">
        <v>102</v>
      </c>
      <c r="E32" s="380">
        <v>11.750623500318763</v>
      </c>
      <c r="F32" s="345" t="s">
        <v>88</v>
      </c>
      <c r="G32" s="375">
        <v>8.6812634549793426</v>
      </c>
      <c r="H32" s="345" t="s">
        <v>74</v>
      </c>
      <c r="I32" s="371">
        <v>2.6808917853468297</v>
      </c>
      <c r="J32" s="193" t="s">
        <v>87</v>
      </c>
      <c r="K32" s="371">
        <v>1.4825813503191339</v>
      </c>
    </row>
    <row r="33" spans="1:11">
      <c r="A33" s="374">
        <v>28</v>
      </c>
      <c r="B33" s="345" t="s">
        <v>101</v>
      </c>
      <c r="C33" s="375">
        <v>3.5992422577899097</v>
      </c>
      <c r="D33" s="193" t="s">
        <v>58</v>
      </c>
      <c r="E33" s="380">
        <v>11.725918059185679</v>
      </c>
      <c r="F33" s="345" t="s">
        <v>55</v>
      </c>
      <c r="G33" s="375">
        <v>8.6652853242898971</v>
      </c>
      <c r="H33" s="345" t="s">
        <v>73</v>
      </c>
      <c r="I33" s="371">
        <v>2.6761694156091105</v>
      </c>
      <c r="J33" s="193" t="s">
        <v>55</v>
      </c>
      <c r="K33" s="371">
        <v>1.2132054309210047</v>
      </c>
    </row>
    <row r="34" spans="1:11">
      <c r="A34" s="374">
        <v>29</v>
      </c>
      <c r="B34" s="345" t="s">
        <v>87</v>
      </c>
      <c r="C34" s="375">
        <v>3.2565681671358297</v>
      </c>
      <c r="D34" s="193" t="s">
        <v>104</v>
      </c>
      <c r="E34" s="380">
        <v>11.720998206389826</v>
      </c>
      <c r="F34" s="345" t="s">
        <v>67</v>
      </c>
      <c r="G34" s="375">
        <v>8.6483581924854622</v>
      </c>
      <c r="H34" s="345" t="s">
        <v>55</v>
      </c>
      <c r="I34" s="371">
        <v>2.5256731243719099</v>
      </c>
      <c r="J34" s="193" t="s">
        <v>66</v>
      </c>
      <c r="K34" s="371">
        <v>1.1652697272433599</v>
      </c>
    </row>
    <row r="35" spans="1:11">
      <c r="A35" s="374">
        <v>30</v>
      </c>
      <c r="B35" s="345" t="s">
        <v>84</v>
      </c>
      <c r="C35" s="375">
        <v>2.9545206511082682</v>
      </c>
      <c r="D35" s="193" t="s">
        <v>99</v>
      </c>
      <c r="E35" s="380">
        <v>11.713601048705801</v>
      </c>
      <c r="F35" s="345" t="s">
        <v>115</v>
      </c>
      <c r="G35" s="375">
        <v>8.6254404896158903</v>
      </c>
      <c r="H35" s="345" t="s">
        <v>71</v>
      </c>
      <c r="I35" s="371">
        <v>2.4908954112485366</v>
      </c>
      <c r="J35" s="193" t="s">
        <v>89</v>
      </c>
      <c r="K35" s="371">
        <v>0.9340005733531731</v>
      </c>
    </row>
    <row r="36" spans="1:11">
      <c r="A36" s="374">
        <v>31</v>
      </c>
      <c r="B36" s="345" t="s">
        <v>79</v>
      </c>
      <c r="C36" s="375">
        <v>2.9162086933096547</v>
      </c>
      <c r="D36" s="193" t="s">
        <v>72</v>
      </c>
      <c r="E36" s="380">
        <v>11.606542704905701</v>
      </c>
      <c r="F36" s="345" t="s">
        <v>74</v>
      </c>
      <c r="G36" s="375">
        <v>8.5823149583726259</v>
      </c>
      <c r="H36" s="345" t="s">
        <v>78</v>
      </c>
      <c r="I36" s="371">
        <v>2.1972255772562574</v>
      </c>
      <c r="J36" s="193" t="s">
        <v>79</v>
      </c>
      <c r="K36" s="371">
        <v>0.86423740815740735</v>
      </c>
    </row>
    <row r="37" spans="1:11">
      <c r="A37" s="374">
        <v>32</v>
      </c>
      <c r="B37" s="345" t="s">
        <v>59</v>
      </c>
      <c r="C37" s="375">
        <v>2.8365301593189769</v>
      </c>
      <c r="D37" s="193" t="s">
        <v>115</v>
      </c>
      <c r="E37" s="380">
        <v>11.604606774338164</v>
      </c>
      <c r="F37" s="345" t="s">
        <v>54</v>
      </c>
      <c r="G37" s="375">
        <v>8.5538584437579921</v>
      </c>
      <c r="H37" s="345" t="s">
        <v>67</v>
      </c>
      <c r="I37" s="371">
        <v>2.1863180008407994</v>
      </c>
      <c r="J37" s="193" t="s">
        <v>77</v>
      </c>
      <c r="K37" s="371">
        <v>0.72319041874076995</v>
      </c>
    </row>
    <row r="38" spans="1:11">
      <c r="A38" s="374">
        <v>33</v>
      </c>
      <c r="B38" s="345" t="s">
        <v>68</v>
      </c>
      <c r="C38" s="375">
        <v>2.6509325688232401</v>
      </c>
      <c r="D38" s="193" t="s">
        <v>69</v>
      </c>
      <c r="E38" s="380">
        <v>11.538620795937375</v>
      </c>
      <c r="F38" s="345" t="s">
        <v>83</v>
      </c>
      <c r="G38" s="375">
        <v>8.5004462276600119</v>
      </c>
      <c r="H38" s="345" t="s">
        <v>79</v>
      </c>
      <c r="I38" s="371">
        <v>2.0732216848232259</v>
      </c>
      <c r="J38" s="193" t="s">
        <v>69</v>
      </c>
      <c r="K38" s="371">
        <v>0.71663558433954277</v>
      </c>
    </row>
    <row r="39" spans="1:11">
      <c r="A39" s="374">
        <v>34</v>
      </c>
      <c r="B39" s="345" t="s">
        <v>104</v>
      </c>
      <c r="C39" s="375">
        <v>2.6121093423111827</v>
      </c>
      <c r="D39" s="193" t="s">
        <v>71</v>
      </c>
      <c r="E39" s="380">
        <v>11.502041693739161</v>
      </c>
      <c r="F39" s="345" t="s">
        <v>84</v>
      </c>
      <c r="G39" s="375">
        <v>8.4828734507390813</v>
      </c>
      <c r="H39" s="345" t="s">
        <v>101</v>
      </c>
      <c r="I39" s="371">
        <v>2.0269836800889238</v>
      </c>
      <c r="J39" s="193" t="s">
        <v>82</v>
      </c>
      <c r="K39" s="371">
        <v>0.46554333433371575</v>
      </c>
    </row>
    <row r="40" spans="1:11">
      <c r="A40" s="374">
        <v>35</v>
      </c>
      <c r="B40" s="345" t="s">
        <v>85</v>
      </c>
      <c r="C40" s="375">
        <v>2.4993762780688895</v>
      </c>
      <c r="D40" s="193" t="s">
        <v>78</v>
      </c>
      <c r="E40" s="380">
        <v>11.392671345067942</v>
      </c>
      <c r="F40" s="345" t="s">
        <v>72</v>
      </c>
      <c r="G40" s="375">
        <v>8.4700025513041091</v>
      </c>
      <c r="H40" s="345" t="s">
        <v>62</v>
      </c>
      <c r="I40" s="371">
        <v>1.8124753501868562</v>
      </c>
      <c r="J40" s="193" t="s">
        <v>70</v>
      </c>
      <c r="K40" s="371">
        <v>0.28774072712609711</v>
      </c>
    </row>
    <row r="41" spans="1:11">
      <c r="A41" s="374">
        <v>36</v>
      </c>
      <c r="B41" s="345" t="s">
        <v>74</v>
      </c>
      <c r="C41" s="375">
        <v>2.2449771628048967</v>
      </c>
      <c r="D41" s="193" t="s">
        <v>73</v>
      </c>
      <c r="E41" s="380">
        <v>11.365006351426164</v>
      </c>
      <c r="F41" s="345" t="s">
        <v>76</v>
      </c>
      <c r="G41" s="375">
        <v>8.3375549398456439</v>
      </c>
      <c r="H41" s="345" t="s">
        <v>87</v>
      </c>
      <c r="I41" s="371">
        <v>1.7988683604945646</v>
      </c>
      <c r="J41" s="193" t="s">
        <v>65</v>
      </c>
      <c r="K41" s="371">
        <v>0.10975489178025746</v>
      </c>
    </row>
    <row r="42" spans="1:11">
      <c r="A42" s="374">
        <v>37</v>
      </c>
      <c r="B42" s="345" t="s">
        <v>69</v>
      </c>
      <c r="C42" s="375">
        <v>2.167805514625579</v>
      </c>
      <c r="D42" s="193" t="s">
        <v>74</v>
      </c>
      <c r="E42" s="380">
        <v>11.263206743719456</v>
      </c>
      <c r="F42" s="345" t="s">
        <v>63</v>
      </c>
      <c r="G42" s="375">
        <v>8.3086445562314548</v>
      </c>
      <c r="H42" s="345" t="s">
        <v>83</v>
      </c>
      <c r="I42" s="371">
        <v>1.7131364555830038</v>
      </c>
      <c r="J42" s="193" t="s">
        <v>68</v>
      </c>
      <c r="K42" s="371">
        <v>-5.1296903812845532E-2</v>
      </c>
    </row>
    <row r="43" spans="1:11">
      <c r="A43" s="374">
        <v>38</v>
      </c>
      <c r="B43" s="345" t="s">
        <v>82</v>
      </c>
      <c r="C43" s="375">
        <v>1.9494940057665688</v>
      </c>
      <c r="D43" s="193" t="s">
        <v>55</v>
      </c>
      <c r="E43" s="380">
        <v>11.190958448661808</v>
      </c>
      <c r="F43" s="345" t="s">
        <v>102</v>
      </c>
      <c r="G43" s="375">
        <v>8.2705824722889911</v>
      </c>
      <c r="H43" s="345" t="s">
        <v>80</v>
      </c>
      <c r="I43" s="371">
        <v>1.6609236013629414</v>
      </c>
      <c r="J43" s="193" t="s">
        <v>84</v>
      </c>
      <c r="K43" s="371">
        <v>-0.32201905116415358</v>
      </c>
    </row>
    <row r="44" spans="1:11">
      <c r="A44" s="374">
        <v>39</v>
      </c>
      <c r="B44" s="345" t="s">
        <v>66</v>
      </c>
      <c r="C44" s="375">
        <v>1.2980170295490103</v>
      </c>
      <c r="D44" s="193" t="s">
        <v>97</v>
      </c>
      <c r="E44" s="380">
        <v>11.130576136456353</v>
      </c>
      <c r="F44" s="345" t="s">
        <v>70</v>
      </c>
      <c r="G44" s="375">
        <v>8.2006107230937673</v>
      </c>
      <c r="H44" s="345" t="s">
        <v>82</v>
      </c>
      <c r="I44" s="371">
        <v>1.508284298071505</v>
      </c>
      <c r="J44" s="193" t="s">
        <v>74</v>
      </c>
      <c r="K44" s="371">
        <v>-0.44175828337518386</v>
      </c>
    </row>
    <row r="45" spans="1:11">
      <c r="A45" s="374">
        <v>40</v>
      </c>
      <c r="B45" s="345" t="s">
        <v>73</v>
      </c>
      <c r="C45" s="375">
        <v>0.97067839820398238</v>
      </c>
      <c r="D45" s="193" t="s">
        <v>64</v>
      </c>
      <c r="E45" s="380">
        <v>11.130346254348936</v>
      </c>
      <c r="F45" s="345" t="s">
        <v>96</v>
      </c>
      <c r="G45" s="375">
        <v>8.1307674591923877</v>
      </c>
      <c r="H45" s="345" t="s">
        <v>69</v>
      </c>
      <c r="I45" s="371">
        <v>1.487995133592203</v>
      </c>
      <c r="J45" s="193" t="s">
        <v>100</v>
      </c>
      <c r="K45" s="371">
        <v>-0.96942117189394439</v>
      </c>
    </row>
    <row r="46" spans="1:11">
      <c r="A46" s="374">
        <v>41</v>
      </c>
      <c r="B46" s="345" t="s">
        <v>65</v>
      </c>
      <c r="C46" s="375">
        <v>0.78436901108477097</v>
      </c>
      <c r="D46" s="193" t="s">
        <v>82</v>
      </c>
      <c r="E46" s="380">
        <v>11.082915480903059</v>
      </c>
      <c r="F46" s="345" t="s">
        <v>94</v>
      </c>
      <c r="G46" s="375">
        <v>8.1106297232107156</v>
      </c>
      <c r="H46" s="345" t="s">
        <v>97</v>
      </c>
      <c r="I46" s="371">
        <v>1.4571918706986466</v>
      </c>
      <c r="J46" s="193" t="s">
        <v>98</v>
      </c>
      <c r="K46" s="371">
        <v>-1.4034753856583846</v>
      </c>
    </row>
    <row r="47" spans="1:11">
      <c r="A47" s="374">
        <v>42</v>
      </c>
      <c r="B47" s="345" t="s">
        <v>88</v>
      </c>
      <c r="C47" s="375">
        <v>0.28030670225004523</v>
      </c>
      <c r="D47" s="193" t="s">
        <v>67</v>
      </c>
      <c r="E47" s="380">
        <v>10.834676193326262</v>
      </c>
      <c r="F47" s="345" t="s">
        <v>58</v>
      </c>
      <c r="G47" s="371">
        <v>8.1046267031551515</v>
      </c>
      <c r="H47" s="345" t="s">
        <v>64</v>
      </c>
      <c r="I47" s="371">
        <v>1.2789270154629044</v>
      </c>
      <c r="J47" s="193" t="s">
        <v>73</v>
      </c>
      <c r="K47" s="371">
        <v>-1.6754109686658998</v>
      </c>
    </row>
    <row r="48" spans="1:11">
      <c r="A48" s="374">
        <v>43</v>
      </c>
      <c r="B48" s="345" t="s">
        <v>98</v>
      </c>
      <c r="C48" s="375">
        <v>-0.3400244453788509</v>
      </c>
      <c r="D48" s="193" t="s">
        <v>66</v>
      </c>
      <c r="E48" s="380">
        <v>10.618612195320427</v>
      </c>
      <c r="F48" s="345" t="s">
        <v>77</v>
      </c>
      <c r="G48" s="375">
        <v>8.0923500127247205</v>
      </c>
      <c r="H48" s="345" t="s">
        <v>98</v>
      </c>
      <c r="I48" s="371">
        <v>1.0455401876011416</v>
      </c>
      <c r="J48" s="193" t="s">
        <v>80</v>
      </c>
      <c r="K48" s="371">
        <v>-2.7003813297194386</v>
      </c>
    </row>
    <row r="49" spans="1:11">
      <c r="A49" s="374">
        <v>44</v>
      </c>
      <c r="B49" s="345" t="s">
        <v>80</v>
      </c>
      <c r="C49" s="375">
        <v>-1.0484935811142646</v>
      </c>
      <c r="D49" s="193" t="s">
        <v>95</v>
      </c>
      <c r="E49" s="380">
        <v>10.478156980142248</v>
      </c>
      <c r="F49" s="345" t="s">
        <v>57</v>
      </c>
      <c r="G49" s="375">
        <v>7.6957304323374149</v>
      </c>
      <c r="H49" s="345" t="s">
        <v>104</v>
      </c>
      <c r="I49" s="371">
        <v>0.77660626748503603</v>
      </c>
      <c r="J49" s="193" t="s">
        <v>88</v>
      </c>
      <c r="K49" s="371">
        <v>-3.6092923045848351</v>
      </c>
    </row>
    <row r="50" spans="1:11">
      <c r="A50" s="374">
        <v>45</v>
      </c>
      <c r="B50" s="345" t="s">
        <v>54</v>
      </c>
      <c r="C50" s="375">
        <v>-2.0697328799632739</v>
      </c>
      <c r="D50" s="193" t="s">
        <v>83</v>
      </c>
      <c r="E50" s="380">
        <v>10.213582683243017</v>
      </c>
      <c r="F50" s="345" t="s">
        <v>81</v>
      </c>
      <c r="G50" s="375">
        <v>7.6653940207887157</v>
      </c>
      <c r="H50" s="345" t="s">
        <v>65</v>
      </c>
      <c r="I50" s="371">
        <v>0.7048913308301018</v>
      </c>
      <c r="J50" s="193" t="s">
        <v>56</v>
      </c>
      <c r="K50" s="371">
        <v>-3.6672481561630526</v>
      </c>
    </row>
    <row r="51" spans="1:11">
      <c r="A51" s="374">
        <v>46</v>
      </c>
      <c r="B51" s="345" t="s">
        <v>86</v>
      </c>
      <c r="C51" s="375">
        <v>-2.3234887998837399</v>
      </c>
      <c r="D51" s="193" t="s">
        <v>65</v>
      </c>
      <c r="E51" s="380">
        <v>10.005672246346746</v>
      </c>
      <c r="F51" s="345" t="s">
        <v>92</v>
      </c>
      <c r="G51" s="375">
        <v>7.4797472698836085</v>
      </c>
      <c r="H51" s="345" t="s">
        <v>95</v>
      </c>
      <c r="I51" s="371">
        <v>0.63028464497595882</v>
      </c>
      <c r="J51" s="193" t="s">
        <v>86</v>
      </c>
      <c r="K51" s="371">
        <v>-5.3375939201757276</v>
      </c>
    </row>
    <row r="52" spans="1:11">
      <c r="A52" s="374">
        <v>47</v>
      </c>
      <c r="B52" s="345" t="s">
        <v>72</v>
      </c>
      <c r="C52" s="375">
        <v>-2.4792420337164649</v>
      </c>
      <c r="D52" s="193" t="s">
        <v>56</v>
      </c>
      <c r="E52" s="380">
        <v>9.9423662942189637</v>
      </c>
      <c r="F52" s="345" t="s">
        <v>100</v>
      </c>
      <c r="G52" s="375">
        <v>7.1095952026380536</v>
      </c>
      <c r="H52" s="345" t="s">
        <v>66</v>
      </c>
      <c r="I52" s="371">
        <v>0.18306470235558486</v>
      </c>
      <c r="J52" s="193" t="s">
        <v>54</v>
      </c>
      <c r="K52" s="371">
        <v>-5.3411903644165024</v>
      </c>
    </row>
    <row r="53" spans="1:11">
      <c r="A53" s="374">
        <v>48</v>
      </c>
      <c r="B53" s="345" t="s">
        <v>93</v>
      </c>
      <c r="C53" s="375">
        <v>-2.6097710333694941</v>
      </c>
      <c r="D53" s="193" t="s">
        <v>98</v>
      </c>
      <c r="E53" s="380">
        <v>9.8083759355045004</v>
      </c>
      <c r="F53" s="345" t="s">
        <v>61</v>
      </c>
      <c r="G53" s="375">
        <v>7.0320575193545549</v>
      </c>
      <c r="H53" s="345" t="s">
        <v>75</v>
      </c>
      <c r="I53" s="371">
        <v>0.15815388594813809</v>
      </c>
      <c r="J53" s="193" t="s">
        <v>72</v>
      </c>
      <c r="K53" s="371">
        <v>-5.6183375800553437</v>
      </c>
    </row>
    <row r="54" spans="1:11">
      <c r="A54" s="374">
        <v>49</v>
      </c>
      <c r="B54" s="345" t="s">
        <v>103</v>
      </c>
      <c r="C54" s="375">
        <v>-3.1789356251996987</v>
      </c>
      <c r="D54" s="193" t="s">
        <v>85</v>
      </c>
      <c r="E54" s="380">
        <v>9.3047716691472164</v>
      </c>
      <c r="F54" s="345" t="s">
        <v>99</v>
      </c>
      <c r="G54" s="375">
        <v>6.7837360780645053</v>
      </c>
      <c r="H54" s="345" t="s">
        <v>85</v>
      </c>
      <c r="I54" s="371">
        <v>-1.2276194170341359</v>
      </c>
      <c r="J54" s="193" t="s">
        <v>93</v>
      </c>
      <c r="K54" s="371">
        <v>-5.8740940150328997</v>
      </c>
    </row>
    <row r="55" spans="1:11">
      <c r="A55" s="374">
        <v>50</v>
      </c>
      <c r="B55" s="345" t="s">
        <v>115</v>
      </c>
      <c r="C55" s="375">
        <v>-3.5347288915589741</v>
      </c>
      <c r="D55" s="193" t="s">
        <v>75</v>
      </c>
      <c r="E55" s="380">
        <v>8.9785586933828494</v>
      </c>
      <c r="F55" s="345" t="s">
        <v>103</v>
      </c>
      <c r="G55" s="375">
        <v>6.4147346644787797</v>
      </c>
      <c r="H55" s="345" t="s">
        <v>56</v>
      </c>
      <c r="I55" s="371">
        <v>-2.5068453826789736</v>
      </c>
      <c r="J55" s="193" t="s">
        <v>115</v>
      </c>
      <c r="K55" s="371">
        <v>-6.5356758002694848</v>
      </c>
    </row>
    <row r="56" spans="1:11">
      <c r="A56" s="382">
        <v>51</v>
      </c>
      <c r="B56" s="383" t="s">
        <v>56</v>
      </c>
      <c r="C56" s="384">
        <v>-6.1917590425297</v>
      </c>
      <c r="D56" s="385" t="s">
        <v>59</v>
      </c>
      <c r="E56" s="386">
        <v>8.9524985129802435</v>
      </c>
      <c r="F56" s="387" t="s">
        <v>60</v>
      </c>
      <c r="G56" s="388">
        <v>5.4774550650575495</v>
      </c>
      <c r="H56" s="383" t="s">
        <v>59</v>
      </c>
      <c r="I56" s="389" t="s">
        <v>131</v>
      </c>
      <c r="J56" s="385" t="s">
        <v>103</v>
      </c>
      <c r="K56" s="389">
        <v>-11.306342166116988</v>
      </c>
    </row>
    <row r="57" spans="1:11">
      <c r="A57" s="390"/>
      <c r="B57" s="193"/>
      <c r="C57" s="391"/>
      <c r="D57" s="193"/>
      <c r="E57" s="391"/>
      <c r="F57" s="193"/>
      <c r="G57" s="391"/>
      <c r="H57" s="193"/>
      <c r="I57" s="390"/>
      <c r="J57" s="193"/>
      <c r="K57" s="390"/>
    </row>
    <row r="58" spans="1:11" ht="38.25" customHeight="1">
      <c r="A58" s="1078" t="s">
        <v>532</v>
      </c>
      <c r="B58" s="1078"/>
      <c r="C58" s="1078"/>
      <c r="D58" s="1078"/>
      <c r="E58" s="1078"/>
      <c r="F58" s="1078"/>
      <c r="G58" s="1078"/>
      <c r="H58" s="1078"/>
      <c r="I58" s="1078"/>
      <c r="J58" s="1078"/>
      <c r="K58" s="1078"/>
    </row>
    <row r="59" spans="1:11">
      <c r="A59" s="1079" t="s">
        <v>531</v>
      </c>
      <c r="B59" s="1079"/>
      <c r="C59" s="1079"/>
      <c r="D59" s="1079"/>
      <c r="E59" s="1079"/>
      <c r="F59" s="1079"/>
      <c r="G59" s="1079"/>
      <c r="H59" s="1079"/>
      <c r="I59" s="1079"/>
      <c r="J59" s="1079"/>
      <c r="K59" s="1079"/>
    </row>
    <row r="60" spans="1:11">
      <c r="A60" s="193"/>
      <c r="B60" s="193"/>
      <c r="C60" s="193"/>
      <c r="D60" s="193"/>
      <c r="E60" s="193"/>
      <c r="F60" s="193"/>
      <c r="G60" s="193"/>
      <c r="H60" s="193"/>
      <c r="I60" s="193"/>
      <c r="J60" s="193"/>
      <c r="K60" s="193"/>
    </row>
    <row r="61" spans="1:11">
      <c r="A61" s="1080" t="s">
        <v>53</v>
      </c>
      <c r="B61" s="1080"/>
      <c r="C61" s="1080"/>
      <c r="D61" s="1080"/>
      <c r="E61" s="1080"/>
      <c r="F61" s="1080"/>
      <c r="G61" s="1080"/>
      <c r="H61" s="1080"/>
      <c r="I61" s="1080"/>
      <c r="J61" s="1080"/>
      <c r="K61" s="1080"/>
    </row>
    <row r="62" spans="1:11">
      <c r="A62" s="392"/>
      <c r="B62" s="372"/>
      <c r="D62" s="372"/>
    </row>
  </sheetData>
  <mergeCells count="10">
    <mergeCell ref="A58:K58"/>
    <mergeCell ref="A59:K59"/>
    <mergeCell ref="A61:K61"/>
    <mergeCell ref="A1:A3"/>
    <mergeCell ref="B1:K1"/>
    <mergeCell ref="B2:C2"/>
    <mergeCell ref="D2:E2"/>
    <mergeCell ref="F2:G2"/>
    <mergeCell ref="H2:I2"/>
    <mergeCell ref="J2:K2"/>
  </mergeCells>
  <printOptions horizontalCentered="1"/>
  <pageMargins left="0.7" right="0.7" top="1" bottom="1" header="0.5" footer="0.5"/>
  <pageSetup scale="81" orientation="portrait" r:id="rId1"/>
  <headerFooter scaleWithDoc="0" alignWithMargins="0">
    <oddHeader>&amp;C&amp;"-,Bold"Table 2.9
Components of Population Change Annual Rates: July 1, 2017 to July 1, 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32</vt:i4>
      </vt:variant>
    </vt:vector>
  </HeadingPairs>
  <TitlesOfParts>
    <vt:vector size="87" baseType="lpstr">
      <vt:lpstr>2.1</vt:lpstr>
      <vt:lpstr>2.2</vt:lpstr>
      <vt:lpstr>2.3</vt:lpstr>
      <vt:lpstr>2.4</vt:lpstr>
      <vt:lpstr>2.5</vt:lpstr>
      <vt:lpstr>2.6</vt:lpstr>
      <vt:lpstr>2.7</vt:lpstr>
      <vt:lpstr>2.8</vt:lpstr>
      <vt:lpstr>2.9</vt:lpstr>
      <vt:lpstr>2.10</vt:lpstr>
      <vt:lpstr>2.11</vt:lpstr>
      <vt:lpstr>2.12</vt:lpstr>
      <vt:lpstr>3.1</vt:lpstr>
      <vt:lpstr>3.2</vt:lpstr>
      <vt:lpstr>4.1</vt:lpstr>
      <vt:lpstr>4.2</vt:lpstr>
      <vt:lpstr>5.1</vt:lpstr>
      <vt:lpstr>5.2</vt:lpstr>
      <vt:lpstr>6.1</vt:lpstr>
      <vt:lpstr>6.2</vt:lpstr>
      <vt:lpstr>7.1</vt:lpstr>
      <vt:lpstr>7.2</vt:lpstr>
      <vt:lpstr>8.1</vt:lpstr>
      <vt:lpstr>8.2</vt:lpstr>
      <vt:lpstr>8.3</vt:lpstr>
      <vt:lpstr>8.4</vt:lpstr>
      <vt:lpstr>9.1</vt:lpstr>
      <vt:lpstr>9.2</vt:lpstr>
      <vt:lpstr>10.1</vt:lpstr>
      <vt:lpstr>10.2</vt:lpstr>
      <vt:lpstr>11.1</vt:lpstr>
      <vt:lpstr>13.1</vt:lpstr>
      <vt:lpstr>13.2</vt:lpstr>
      <vt:lpstr>13.3</vt:lpstr>
      <vt:lpstr>13.4</vt:lpstr>
      <vt:lpstr>13.5</vt:lpstr>
      <vt:lpstr>13.6</vt:lpstr>
      <vt:lpstr>14.1</vt:lpstr>
      <vt:lpstr>14.2</vt:lpstr>
      <vt:lpstr>14.3</vt:lpstr>
      <vt:lpstr>14.4</vt:lpstr>
      <vt:lpstr>14.5</vt:lpstr>
      <vt:lpstr>14.6</vt:lpstr>
      <vt:lpstr>14.7</vt:lpstr>
      <vt:lpstr>14.8</vt:lpstr>
      <vt:lpstr>14.9</vt:lpstr>
      <vt:lpstr>16.1</vt:lpstr>
      <vt:lpstr>16.2</vt:lpstr>
      <vt:lpstr>16.3</vt:lpstr>
      <vt:lpstr>17.1</vt:lpstr>
      <vt:lpstr>17.2</vt:lpstr>
      <vt:lpstr>17.3</vt:lpstr>
      <vt:lpstr>17.4</vt:lpstr>
      <vt:lpstr>17.5</vt:lpstr>
      <vt:lpstr>19.1</vt:lpstr>
      <vt:lpstr>'10.1'!Print_Area</vt:lpstr>
      <vt:lpstr>'10.2'!Print_Area</vt:lpstr>
      <vt:lpstr>'11.1'!Print_Area</vt:lpstr>
      <vt:lpstr>'13.1'!Print_Area</vt:lpstr>
      <vt:lpstr>'13.2'!Print_Area</vt:lpstr>
      <vt:lpstr>'13.3'!Print_Area</vt:lpstr>
      <vt:lpstr>'13.4'!Print_Area</vt:lpstr>
      <vt:lpstr>'13.5'!Print_Area</vt:lpstr>
      <vt:lpstr>'13.6'!Print_Area</vt:lpstr>
      <vt:lpstr>'16.1'!Print_Area</vt:lpstr>
      <vt:lpstr>'16.3'!Print_Area</vt:lpstr>
      <vt:lpstr>'17.1'!Print_Area</vt:lpstr>
      <vt:lpstr>'17.2'!Print_Area</vt:lpstr>
      <vt:lpstr>'17.3'!Print_Area</vt:lpstr>
      <vt:lpstr>'17.4'!Print_Area</vt:lpstr>
      <vt:lpstr>'17.5'!Print_Area</vt:lpstr>
      <vt:lpstr>'19.1'!Print_Area</vt:lpstr>
      <vt:lpstr>'2.11'!Print_Area</vt:lpstr>
      <vt:lpstr>'2.12'!Print_Area</vt:lpstr>
      <vt:lpstr>'2.4'!Print_Area</vt:lpstr>
      <vt:lpstr>'2.5'!Print_Area</vt:lpstr>
      <vt:lpstr>'3.1'!Print_Area</vt:lpstr>
      <vt:lpstr>'3.2'!Print_Area</vt:lpstr>
      <vt:lpstr>'4.1'!Print_Area</vt:lpstr>
      <vt:lpstr>'6.1'!Print_Area</vt:lpstr>
      <vt:lpstr>'6.2'!Print_Area</vt:lpstr>
      <vt:lpstr>'7.1'!Print_Area</vt:lpstr>
      <vt:lpstr>'7.2'!Print_Area</vt:lpstr>
      <vt:lpstr>'8.1'!Print_Area</vt:lpstr>
      <vt:lpstr>'8.2'!Print_Area</vt:lpstr>
      <vt:lpstr>'9.2'!Print_Area</vt:lpstr>
      <vt:lpstr>'2.12'!Print_Titles</vt:lpstr>
    </vt:vector>
  </TitlesOfParts>
  <Company>David Eccles School of Business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Spolsdoff</dc:creator>
  <cp:lastModifiedBy>Windows User</cp:lastModifiedBy>
  <cp:lastPrinted>2018-12-21T17:28:30Z</cp:lastPrinted>
  <dcterms:created xsi:type="dcterms:W3CDTF">2017-11-09T22:05:38Z</dcterms:created>
  <dcterms:modified xsi:type="dcterms:W3CDTF">2019-03-27T15:33:58Z</dcterms:modified>
</cp:coreProperties>
</file>